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940" tabRatio="759" activeTab="3"/>
  </bookViews>
  <sheets>
    <sheet name="Fisio_I " sheetId="1" r:id="rId1"/>
    <sheet name="Fisio_II" sheetId="2" r:id="rId2"/>
    <sheet name="DistribucionBloques" sheetId="3" r:id="rId3"/>
    <sheet name="Horas_Profesores" sheetId="4" r:id="rId4"/>
    <sheet name="Sin ActualizaHorasCuatrim (1y2)" sheetId="5" r:id="rId5"/>
    <sheet name="CreditosPOD" sheetId="6" r:id="rId6"/>
    <sheet name="PR Reales Aparato" sheetId="7" r:id="rId7"/>
  </sheets>
  <definedNames>
    <definedName name="_xlnm.Print_Titles" localSheetId="0">'Fisio_I '!$1:$2</definedName>
    <definedName name="_xlnm.Print_Titles" localSheetId="1">'Fisio_II'!$2:$2</definedName>
  </definedNames>
  <calcPr fullCalcOnLoad="1"/>
</workbook>
</file>

<file path=xl/sharedStrings.xml><?xml version="1.0" encoding="utf-8"?>
<sst xmlns="http://schemas.openxmlformats.org/spreadsheetml/2006/main" count="1678" uniqueCount="567">
  <si>
    <t>Lunes</t>
  </si>
  <si>
    <t>Martes</t>
  </si>
  <si>
    <t>Miércoles</t>
  </si>
  <si>
    <t>Jueves</t>
  </si>
  <si>
    <t>Octubre</t>
  </si>
  <si>
    <t>Noviembre</t>
  </si>
  <si>
    <t>Diciembre</t>
  </si>
  <si>
    <t>Sepbre</t>
  </si>
  <si>
    <t>Teoría</t>
  </si>
  <si>
    <t>Febrero</t>
  </si>
  <si>
    <t>VACACIONES DE NAVIDAD</t>
  </si>
  <si>
    <t>OBS</t>
  </si>
  <si>
    <t>FGEN</t>
  </si>
  <si>
    <t>Marzo</t>
  </si>
  <si>
    <t>Abril</t>
  </si>
  <si>
    <t>Mayo</t>
  </si>
  <si>
    <t>Exámenes</t>
  </si>
  <si>
    <t>FGEN*</t>
  </si>
  <si>
    <t>SimulDig</t>
  </si>
  <si>
    <t>SimulRin</t>
  </si>
  <si>
    <t>JGS</t>
  </si>
  <si>
    <t>AS</t>
  </si>
  <si>
    <t>AO</t>
  </si>
  <si>
    <t>RR</t>
  </si>
  <si>
    <t>AR</t>
  </si>
  <si>
    <t>MTP</t>
  </si>
  <si>
    <t>LN</t>
  </si>
  <si>
    <t>DS</t>
  </si>
  <si>
    <t>LG</t>
  </si>
  <si>
    <t>YB</t>
  </si>
  <si>
    <t>TOTAL</t>
  </si>
  <si>
    <t>Profesores</t>
  </si>
  <si>
    <t>FISIOLOGI A I</t>
  </si>
  <si>
    <t>MEDICINA</t>
  </si>
  <si>
    <t>FISIOLOGI A II</t>
  </si>
  <si>
    <t>Teresa Gallego</t>
  </si>
  <si>
    <t>TOTAL PARCIAL MEDICINA</t>
  </si>
  <si>
    <t>LOGOPEDIA</t>
  </si>
  <si>
    <t>36T</t>
  </si>
  <si>
    <t>AR+LN</t>
  </si>
  <si>
    <t>OPTICA</t>
  </si>
  <si>
    <t>54T</t>
  </si>
  <si>
    <t>NEUROFIS.</t>
  </si>
  <si>
    <t>BIOLOGIA</t>
  </si>
  <si>
    <t>53EGYM</t>
  </si>
  <si>
    <t>INVESTIGACION</t>
  </si>
  <si>
    <t>FECHAS CLASES TEÓRICAS</t>
  </si>
  <si>
    <t>FECHAS CLASES PRÁCTICAS</t>
  </si>
  <si>
    <t xml:space="preserve">PROFESORES </t>
  </si>
  <si>
    <t>Profesores:</t>
  </si>
  <si>
    <t>Categoría</t>
  </si>
  <si>
    <t>Siglas</t>
  </si>
  <si>
    <t>Javier García-Sancho</t>
  </si>
  <si>
    <t>Catedrático</t>
  </si>
  <si>
    <t>Ricardo Rigual</t>
  </si>
  <si>
    <t>Ana Sánchez</t>
  </si>
  <si>
    <t>Profesor Titular</t>
  </si>
  <si>
    <t>Ana Obeso</t>
  </si>
  <si>
    <t>Asunción Rocher</t>
  </si>
  <si>
    <t>María Teresa Pérez</t>
  </si>
  <si>
    <t>Catedrático E.U.</t>
  </si>
  <si>
    <t>Lucía Núñez</t>
  </si>
  <si>
    <t xml:space="preserve">Diego Sánchez </t>
  </si>
  <si>
    <t>Mª Dolores Ganfornina</t>
  </si>
  <si>
    <t>Yolanda Bayón</t>
  </si>
  <si>
    <t>Probl_Dig</t>
  </si>
  <si>
    <t>Tot</t>
  </si>
  <si>
    <t>Coord: DS</t>
  </si>
  <si>
    <t>DS+LG+YB</t>
  </si>
  <si>
    <t>CARGA DOCENTE REAL EN FISIOLOGIA HUMANA</t>
  </si>
  <si>
    <t>Creditos y horas</t>
  </si>
  <si>
    <t xml:space="preserve">TEORICAS </t>
  </si>
  <si>
    <t>PRACTICAS</t>
  </si>
  <si>
    <t>Suma</t>
  </si>
  <si>
    <t>% Total</t>
  </si>
  <si>
    <t>FISIOLOGIA HUM. (13.5+10.5)</t>
  </si>
  <si>
    <t>1,5 x 2 = 30</t>
  </si>
  <si>
    <t>0,8 x 4 = 32</t>
  </si>
  <si>
    <t>SANGRE</t>
  </si>
  <si>
    <t>0,8 x 2 =16</t>
  </si>
  <si>
    <t>0,2 x 4 =8         + Hospital</t>
  </si>
  <si>
    <t>CIRC</t>
  </si>
  <si>
    <t>2,2 x 2 =44</t>
  </si>
  <si>
    <t>1,8x 4 = 72</t>
  </si>
  <si>
    <t>RESP</t>
  </si>
  <si>
    <t>1,8 x 2 = 36</t>
  </si>
  <si>
    <t>1,2 x 4 =48</t>
  </si>
  <si>
    <t>DIGES</t>
  </si>
  <si>
    <t>1,2 x 2 = 24</t>
  </si>
  <si>
    <t>0,4 x 4 = 16</t>
  </si>
  <si>
    <t>RIÑON</t>
  </si>
  <si>
    <t>2 x 2 =40</t>
  </si>
  <si>
    <t>ENDOCR</t>
  </si>
  <si>
    <t>2 x 2 = 40</t>
  </si>
  <si>
    <t>0.4 x 4 = 16      + Hospital?</t>
  </si>
  <si>
    <t>NERVIOSO</t>
  </si>
  <si>
    <t>1 x 4 = 40</t>
  </si>
  <si>
    <t>Nutricion (5T+1P)</t>
  </si>
  <si>
    <t>Logopedia (5T+1P)</t>
  </si>
  <si>
    <t>Optica (5T+4P)</t>
  </si>
  <si>
    <t>Cálculos de carga docente (Prácticas)</t>
  </si>
  <si>
    <t>FGEN:</t>
  </si>
  <si>
    <t>3 bloques + simulación = 4x0.2 = 0.8</t>
  </si>
  <si>
    <t>TOTAL.........0.8</t>
  </si>
  <si>
    <t xml:space="preserve">SANGRE: </t>
  </si>
  <si>
    <t>1 bloque = 0.2  + Hospital: Análisis de sangre, etc</t>
  </si>
  <si>
    <t xml:space="preserve">CIRC: </t>
  </si>
  <si>
    <t>EKG/Video: 0.2x2 = 0.4</t>
  </si>
  <si>
    <t>Análisis &amp; Patológicos: 0.2</t>
  </si>
  <si>
    <t>Estadística: 0.2</t>
  </si>
  <si>
    <t>3 bloques: 0.6</t>
  </si>
  <si>
    <t>Presión arterial: 0.2</t>
  </si>
  <si>
    <t>Modelo: 0.2</t>
  </si>
  <si>
    <t>TOTAL.........1.8</t>
  </si>
  <si>
    <t>RESP:</t>
  </si>
  <si>
    <t>Espirometría: 0.2*2=0.4</t>
  </si>
  <si>
    <t>3 Bloques: 0.6</t>
  </si>
  <si>
    <t>TOTAL.........1.2</t>
  </si>
  <si>
    <t>DIGES:</t>
  </si>
  <si>
    <t>2 bloques: 0.4</t>
  </si>
  <si>
    <t>TOTAL.........0.4</t>
  </si>
  <si>
    <t>RIÑON:</t>
  </si>
  <si>
    <t>Práctica pises: 0.2*2=0.4</t>
  </si>
  <si>
    <t>Análisis: 0.2</t>
  </si>
  <si>
    <t>ENDOCR:</t>
  </si>
  <si>
    <t>NERVIOSO:</t>
  </si>
  <si>
    <t>1 bloque: 0.2</t>
  </si>
  <si>
    <t>Percepción visual: 0.2</t>
  </si>
  <si>
    <t>Audiometría: 0.2*2=0.4</t>
  </si>
  <si>
    <t>Discriminación gustativa: 0.2</t>
  </si>
  <si>
    <t>TOTAL.........1.0</t>
  </si>
  <si>
    <t>Mes</t>
  </si>
  <si>
    <t>Día</t>
  </si>
  <si>
    <t>Conmentario</t>
  </si>
  <si>
    <t>Practicas</t>
  </si>
  <si>
    <t>Lugar</t>
  </si>
  <si>
    <t>Dif. Iones_Nernst</t>
  </si>
  <si>
    <t>5ª PL</t>
  </si>
  <si>
    <t>Excit_Umbral_ElectroT</t>
  </si>
  <si>
    <t>Pot. Acción</t>
  </si>
  <si>
    <t>Sinapsis</t>
  </si>
  <si>
    <t>Musculo</t>
  </si>
  <si>
    <t>AMM2</t>
  </si>
  <si>
    <t>Vegetativo</t>
  </si>
  <si>
    <t>Corazón</t>
  </si>
  <si>
    <t>EKG</t>
  </si>
  <si>
    <t>Ciclo Cardiaco</t>
  </si>
  <si>
    <t>Hemodinámica</t>
  </si>
  <si>
    <t>Circ. Capilar</t>
  </si>
  <si>
    <t>Circ. Venosa</t>
  </si>
  <si>
    <t>Regul_PA</t>
  </si>
  <si>
    <t>Reg. Largo Plazo</t>
  </si>
  <si>
    <t>Sangre</t>
  </si>
  <si>
    <t>AMM2+5ªPL</t>
  </si>
  <si>
    <t>Props. Dinámicas</t>
  </si>
  <si>
    <t>Ventil. Alveolar</t>
  </si>
  <si>
    <t>Intercambio Gases</t>
  </si>
  <si>
    <t>Transporte de oxígeno</t>
  </si>
  <si>
    <t>Regulacion Respir.</t>
  </si>
  <si>
    <t>Ambientes Especiales</t>
  </si>
  <si>
    <t>Circulacion renal y procesos basicos</t>
  </si>
  <si>
    <t>Filtracion glomerular. Frac. de filtracion</t>
  </si>
  <si>
    <t>Autorregulacion del FR. Balance T-G</t>
  </si>
  <si>
    <t>Túbulo. Mec generales</t>
  </si>
  <si>
    <t>Prob_Rin_1</t>
  </si>
  <si>
    <t>TCP: reabsorcion</t>
  </si>
  <si>
    <t>TCP: secrecion y balance G-T</t>
  </si>
  <si>
    <t>Prob_Rin_2</t>
  </si>
  <si>
    <t>Tubulo distal:TC</t>
  </si>
  <si>
    <t>PR_Orina</t>
  </si>
  <si>
    <t>Mecanismo de contracorriente</t>
  </si>
  <si>
    <t>Regulacion del volumen</t>
  </si>
  <si>
    <t>Regulacion de la osmolaridad</t>
  </si>
  <si>
    <t>Secreción salivar y gástrica y control</t>
  </si>
  <si>
    <t>Secreción pancreática y control</t>
  </si>
  <si>
    <t>Secreción biliar y control</t>
  </si>
  <si>
    <t xml:space="preserve">Digestión y absorción </t>
  </si>
  <si>
    <t>Tampones de la sangre</t>
  </si>
  <si>
    <t>Diagrama de Davenport</t>
  </si>
  <si>
    <t>LCR y barreras sangre-SN.</t>
  </si>
  <si>
    <t>Quimiorrecepción.</t>
  </si>
  <si>
    <t>Audición y equilibrio.</t>
  </si>
  <si>
    <t>Control motor.</t>
  </si>
  <si>
    <t>Autoevaluación_SN</t>
  </si>
  <si>
    <t>2013: 70</t>
  </si>
  <si>
    <t>IC</t>
  </si>
  <si>
    <t>Colaboradores</t>
  </si>
  <si>
    <t>A1-3</t>
  </si>
  <si>
    <t>A4-6</t>
  </si>
  <si>
    <t>L1-4</t>
  </si>
  <si>
    <t>L5-8</t>
  </si>
  <si>
    <t>L7-8</t>
  </si>
  <si>
    <t>L1-2</t>
  </si>
  <si>
    <t>L5-6</t>
  </si>
  <si>
    <t>L3-4</t>
  </si>
  <si>
    <t>C. Espec_Coronaria</t>
  </si>
  <si>
    <t>Sistemas sensoriales.</t>
  </si>
  <si>
    <t>Sistema somatosensorial.</t>
  </si>
  <si>
    <t xml:space="preserve">Visión1 </t>
  </si>
  <si>
    <t>Visión 2</t>
  </si>
  <si>
    <t>Sistemas motores.</t>
  </si>
  <si>
    <t>Ritmos biológicos. Func. complejas</t>
  </si>
  <si>
    <t>J. Rojo</t>
  </si>
  <si>
    <t>Suma EGYM Master (Fisiologia): 252</t>
  </si>
  <si>
    <t>Problemas</t>
  </si>
  <si>
    <t>Grupos A/L</t>
  </si>
  <si>
    <t>BLQ1</t>
  </si>
  <si>
    <t>BLQ2</t>
  </si>
  <si>
    <t>Espirometría</t>
  </si>
  <si>
    <t>EKG1</t>
  </si>
  <si>
    <t>Sangre/Coagulacion</t>
  </si>
  <si>
    <t>Banda 12:30-14:30</t>
  </si>
  <si>
    <t>Banda 8-10</t>
  </si>
  <si>
    <t>obs JGS</t>
  </si>
  <si>
    <t>5PL</t>
  </si>
  <si>
    <t>LOGOPEDIA (EGYM=70)</t>
  </si>
  <si>
    <t>Irene Cozar</t>
  </si>
  <si>
    <t>Ramón y Cajal</t>
  </si>
  <si>
    <t>Fisiologia I (Medicina)</t>
  </si>
  <si>
    <t>Fisiología II (Medicina)</t>
  </si>
  <si>
    <t>Fisiología (Logopedia)</t>
  </si>
  <si>
    <t>Nutrición 1 (Forma…)</t>
  </si>
  <si>
    <t>Invest. Biomed.</t>
  </si>
  <si>
    <t>Biología (Óptica)</t>
  </si>
  <si>
    <t>Neurofisiología (óptica)</t>
  </si>
  <si>
    <t>nGR</t>
  </si>
  <si>
    <t>T</t>
  </si>
  <si>
    <t>S</t>
  </si>
  <si>
    <t>A</t>
  </si>
  <si>
    <t>L</t>
  </si>
  <si>
    <t>TA*</t>
  </si>
  <si>
    <t>H/Alumno</t>
  </si>
  <si>
    <t>H/Prof.</t>
  </si>
  <si>
    <t>% total</t>
  </si>
  <si>
    <t>SUMA</t>
  </si>
  <si>
    <t>Nutrición 2 (Forma…)</t>
  </si>
  <si>
    <t>DS+LG</t>
  </si>
  <si>
    <t>PROFS</t>
  </si>
  <si>
    <t>(2*)8L</t>
  </si>
  <si>
    <t>Hipófisis2</t>
  </si>
  <si>
    <t>Pancreas1</t>
  </si>
  <si>
    <t>Pancreas2</t>
  </si>
  <si>
    <t>Suprarrenales1</t>
  </si>
  <si>
    <t>Suprarrenales2</t>
  </si>
  <si>
    <t>Tiroides</t>
  </si>
  <si>
    <t>Gonadas1</t>
  </si>
  <si>
    <t>Gonadas2</t>
  </si>
  <si>
    <t>Gonadas3</t>
  </si>
  <si>
    <t>Calcio y fosfato</t>
  </si>
  <si>
    <t>Autoevaluacion endocrino</t>
  </si>
  <si>
    <t>B2-Tiroides</t>
  </si>
  <si>
    <t>B3-Gonadas</t>
  </si>
  <si>
    <t>B1_Glucemia</t>
  </si>
  <si>
    <t>Motilidad Aparato Digest. y controI</t>
  </si>
  <si>
    <t>General</t>
  </si>
  <si>
    <t>5ªPL</t>
  </si>
  <si>
    <t>JGS, MTP</t>
  </si>
  <si>
    <t>TT</t>
  </si>
  <si>
    <t>464 EGYM</t>
  </si>
  <si>
    <t>458 EGYM</t>
  </si>
  <si>
    <t>(Sumar 5L)</t>
  </si>
  <si>
    <t>SUMA TOTAL</t>
  </si>
  <si>
    <t>NUTRIC_1</t>
  </si>
  <si>
    <t>55 EGYM</t>
  </si>
  <si>
    <t>1*20T</t>
  </si>
  <si>
    <t>2*11L</t>
  </si>
  <si>
    <t>1*13A</t>
  </si>
  <si>
    <t>70 EGYM</t>
  </si>
  <si>
    <t>2*10L</t>
  </si>
  <si>
    <t>NUTRIC_2</t>
  </si>
  <si>
    <t>104EGYM</t>
  </si>
  <si>
    <t>1*22A</t>
  </si>
  <si>
    <t>2*14L</t>
  </si>
  <si>
    <t>1*34T</t>
  </si>
  <si>
    <t>1*3A</t>
  </si>
  <si>
    <t>2T</t>
  </si>
  <si>
    <t>8*3L</t>
  </si>
  <si>
    <t>6*5A</t>
  </si>
  <si>
    <t>FGEN 2*9T</t>
  </si>
  <si>
    <t>8*2L</t>
  </si>
  <si>
    <t>6*7A</t>
  </si>
  <si>
    <t>SANGRE 2*5T</t>
  </si>
  <si>
    <t>6*4A</t>
  </si>
  <si>
    <t>CIRC 2*17T</t>
  </si>
  <si>
    <t>8*9L</t>
  </si>
  <si>
    <t>6*11A</t>
  </si>
  <si>
    <t>RESP 2*13T</t>
  </si>
  <si>
    <t>8*7L</t>
  </si>
  <si>
    <t>6*10A</t>
  </si>
  <si>
    <t>8*6L</t>
  </si>
  <si>
    <t>6*14A</t>
  </si>
  <si>
    <t>DIGES 2+7T</t>
  </si>
  <si>
    <t>8*0L</t>
  </si>
  <si>
    <t>NERV 2*12T</t>
  </si>
  <si>
    <t>6*6A</t>
  </si>
  <si>
    <t xml:space="preserve">TOTAL:         </t>
  </si>
  <si>
    <t xml:space="preserve">TOTAL:  </t>
  </si>
  <si>
    <t>1*14A</t>
  </si>
  <si>
    <t xml:space="preserve">TOTAL:    </t>
  </si>
  <si>
    <t xml:space="preserve">TOTAL:   </t>
  </si>
  <si>
    <t>JGF</t>
  </si>
  <si>
    <t>FISIOLOGIA I (EGYM=464; 44T+32A+23L)</t>
  </si>
  <si>
    <t>FISIOLOGÍA II (EGYM=458; 44T+35A+20L)</t>
  </si>
  <si>
    <t>2014-2015</t>
  </si>
  <si>
    <t>ENDOC 2*12T</t>
  </si>
  <si>
    <t>RIÑON 2*13T</t>
  </si>
  <si>
    <t>NEUROCIENCIA AV.</t>
  </si>
  <si>
    <t>Coord: LG</t>
  </si>
  <si>
    <t>2*5L</t>
  </si>
  <si>
    <t>5A</t>
  </si>
  <si>
    <t>9T</t>
  </si>
  <si>
    <t>MASTER</t>
  </si>
  <si>
    <t>Coment</t>
  </si>
  <si>
    <t>DIG</t>
  </si>
  <si>
    <t>RIN</t>
  </si>
  <si>
    <t>END</t>
  </si>
  <si>
    <t>NER</t>
  </si>
  <si>
    <t>NER*</t>
  </si>
  <si>
    <t>Aula 3, 9</t>
  </si>
  <si>
    <t>Grupos</t>
  </si>
  <si>
    <t>12:30-14:30</t>
  </si>
  <si>
    <t>PR_Orina (Discus)</t>
  </si>
  <si>
    <t>ProbRin3</t>
  </si>
  <si>
    <t>Riñon Artificial</t>
  </si>
  <si>
    <t>Obs. JGS</t>
  </si>
  <si>
    <t xml:space="preserve"> DS&amp;LG</t>
  </si>
  <si>
    <t>Funciones y anat. Func. del riñón</t>
  </si>
  <si>
    <t xml:space="preserve">Funciones Ap. Dig. y Anat. Func. </t>
  </si>
  <si>
    <t>Autoevaluación Digestivo</t>
  </si>
  <si>
    <t>DIG*</t>
  </si>
  <si>
    <t>END*</t>
  </si>
  <si>
    <t>PROF</t>
  </si>
  <si>
    <t>PR_Orina (Discus.)</t>
  </si>
  <si>
    <t>E.Olea(EKG); T. Gallego (PR. Art)</t>
  </si>
  <si>
    <t>T. Gallego; S. Yubero</t>
  </si>
  <si>
    <t>Aula 3</t>
  </si>
  <si>
    <t>J. Nuñez</t>
  </si>
  <si>
    <t>L1-8</t>
  </si>
  <si>
    <t>Arritmias/Alts. Conducc.</t>
  </si>
  <si>
    <t>Transporte de CO2</t>
  </si>
  <si>
    <t>Rel. ventilación-perfusión</t>
  </si>
  <si>
    <t>Introduccion</t>
  </si>
  <si>
    <t>Fisiología*</t>
  </si>
  <si>
    <t>Pancreas 3</t>
  </si>
  <si>
    <t>Organización funcional SN_1</t>
  </si>
  <si>
    <t>B4 Calcio</t>
  </si>
  <si>
    <t>Regulacion  Renal y Respiratoria</t>
  </si>
  <si>
    <t>Alts. Eeq. Acido-Base</t>
  </si>
  <si>
    <t>Control neuroendocrino y SNV.</t>
  </si>
  <si>
    <t>NEUROFISIOLOGIA Y PERC. VISUAL (óptica) (EGYM=104)?</t>
  </si>
  <si>
    <t>BIOLOGIA(opt) (EGYM=53)?</t>
  </si>
  <si>
    <t>NUTRICIÓN I y II (EGYM=110)?</t>
  </si>
  <si>
    <t>INVESTIGACION (EGYM=58)?</t>
  </si>
  <si>
    <t>Colaboradores Docentes</t>
  </si>
  <si>
    <t>Inmaculada Docio (Logopedia)</t>
  </si>
  <si>
    <t>a2</t>
  </si>
  <si>
    <t>a1</t>
  </si>
  <si>
    <t>Jesus</t>
  </si>
  <si>
    <t>Jesus Fdz</t>
  </si>
  <si>
    <t>PR</t>
  </si>
  <si>
    <t>CIR</t>
  </si>
  <si>
    <t>CIR-S</t>
  </si>
  <si>
    <t>SAN</t>
  </si>
  <si>
    <t>RES</t>
  </si>
  <si>
    <t>SUMA TODO</t>
  </si>
  <si>
    <t>Ines Alvarez,  Paloma Navas</t>
  </si>
  <si>
    <t>Lucía González Gutiérrez (Nutricion)</t>
  </si>
  <si>
    <t>Sara Yubero, Pablo Villa, Cris Fdz</t>
  </si>
  <si>
    <t xml:space="preserve">Lucia Glez </t>
  </si>
  <si>
    <t>Inma Docio, Elena Olea</t>
  </si>
  <si>
    <t>Ines Fdz</t>
  </si>
  <si>
    <t>Jonathan Rojo</t>
  </si>
  <si>
    <t>Pablo Villa (Endoc)</t>
  </si>
  <si>
    <t>Cristina Mª Fernández (Endoc)</t>
  </si>
  <si>
    <t>Fisio_II</t>
  </si>
  <si>
    <t>Fisio_I</t>
  </si>
  <si>
    <t>Anal.Espir+BLQ1</t>
  </si>
  <si>
    <t>SIMUL_RESP</t>
  </si>
  <si>
    <t>AutoEvaluacion_RES</t>
  </si>
  <si>
    <t>JGS, LN</t>
  </si>
  <si>
    <t>Circ. Arterial</t>
  </si>
  <si>
    <t>YB+AS+a1</t>
  </si>
  <si>
    <t>Hipófisis3</t>
  </si>
  <si>
    <t>YB &amp; IC</t>
  </si>
  <si>
    <t>IC &amp; YB, ao</t>
  </si>
  <si>
    <t>DS &amp; JFdz,lg</t>
  </si>
  <si>
    <t>DS&amp;JFdz,lg</t>
  </si>
  <si>
    <t>LG &amp; JFdz,ds</t>
  </si>
  <si>
    <r>
      <t>Sara Yubero (</t>
    </r>
    <r>
      <rPr>
        <sz val="9"/>
        <rFont val="Arial"/>
        <family val="2"/>
      </rPr>
      <t xml:space="preserve">ENDOC. </t>
    </r>
    <r>
      <rPr>
        <b/>
        <sz val="9"/>
        <rFont val="Arial"/>
        <family val="2"/>
      </rPr>
      <t>Nutricion)</t>
    </r>
  </si>
  <si>
    <t>IC+YB+AO+a1+a2</t>
  </si>
  <si>
    <t>JGS+MTP+AO+AS+RR+AR+LN+a1</t>
  </si>
  <si>
    <t>AO+YB+a1+a2   ++?</t>
  </si>
  <si>
    <t>DS+LG+IC*as2   ++?</t>
  </si>
  <si>
    <t>IC &amp;YB,ao</t>
  </si>
  <si>
    <t>IC &amp; YB</t>
  </si>
  <si>
    <t>RR,YB,ao</t>
  </si>
  <si>
    <t>Mecanismos Iónicos</t>
  </si>
  <si>
    <t>JGS+MTP+LN+AR+a2</t>
  </si>
  <si>
    <t>PR. ART/BLQ2</t>
  </si>
  <si>
    <t>BLQ2/PRART</t>
  </si>
  <si>
    <t>AO+LN+YB+IC</t>
  </si>
  <si>
    <t>MTP+a1+a2</t>
  </si>
  <si>
    <t>AS+DS+LG+YB+AR+JGS+a1+a2</t>
  </si>
  <si>
    <t>AO+LN+a1+a2</t>
  </si>
  <si>
    <t>MTP+LN+DS+LG+a2</t>
  </si>
  <si>
    <t xml:space="preserve">RR+YB+AO+a1+a2 </t>
  </si>
  <si>
    <t>MTP+LG+DS+LN+a2</t>
  </si>
  <si>
    <t>LN+CG+MTP+a1+a2</t>
  </si>
  <si>
    <t>LN+AO+CG+YB+MTP+IC+a1+a2</t>
  </si>
  <si>
    <t>Principios generales. Hipófisis1</t>
  </si>
  <si>
    <t>Autoeval acido-base</t>
  </si>
  <si>
    <t>Epitelios*</t>
  </si>
  <si>
    <t>V1_Simula/BLQ3</t>
  </si>
  <si>
    <t>L1-L4</t>
  </si>
  <si>
    <t>JGS*</t>
  </si>
  <si>
    <t>AutoEvalFGEN</t>
  </si>
  <si>
    <t>SIM_Ejercicio/BLQ3</t>
  </si>
  <si>
    <t>JGS,MTP</t>
  </si>
  <si>
    <t>Organización funcional SN_2</t>
  </si>
  <si>
    <t>Goldman*</t>
  </si>
  <si>
    <t>PR_Sangre</t>
  </si>
  <si>
    <t>DS &amp; LG, as1</t>
  </si>
  <si>
    <t>DS &amp; LG,as1</t>
  </si>
  <si>
    <t>Curva glucemia?</t>
  </si>
  <si>
    <t>Rin_0 _Aclaramiento</t>
  </si>
  <si>
    <t>Rin_0_Aclaramiento</t>
  </si>
  <si>
    <t>Epitelios</t>
  </si>
  <si>
    <t>Volumen/minuto</t>
  </si>
  <si>
    <t>Festivo</t>
  </si>
  <si>
    <t>DS&amp;LG</t>
  </si>
  <si>
    <t>AS2</t>
  </si>
  <si>
    <t>AS1</t>
  </si>
  <si>
    <t>CIR*</t>
  </si>
  <si>
    <t>RES*</t>
  </si>
  <si>
    <t>RIN*</t>
  </si>
  <si>
    <t>Tubulo distal: A. HenleG y TCD</t>
  </si>
  <si>
    <t>HORAS</t>
  </si>
  <si>
    <t>FG</t>
  </si>
  <si>
    <t>SAN-C</t>
  </si>
  <si>
    <t>Total</t>
  </si>
  <si>
    <t>SESIONES  2º CUATRIMESTRE</t>
  </si>
  <si>
    <t>SESIONES  1er CUATRIMESTRE</t>
  </si>
  <si>
    <t>EGYM</t>
  </si>
  <si>
    <t>TOT 1erC</t>
  </si>
  <si>
    <t>TOT 2oC</t>
  </si>
  <si>
    <t>TOT 1C+2C</t>
  </si>
  <si>
    <t>*</t>
  </si>
  <si>
    <t xml:space="preserve"> 21_jun_2016</t>
  </si>
  <si>
    <t>LN, MTP</t>
  </si>
  <si>
    <t>as2</t>
  </si>
  <si>
    <t>MTP,AR, as2</t>
  </si>
  <si>
    <t>AS,AO,ln</t>
  </si>
  <si>
    <t>AS,AO,ar</t>
  </si>
  <si>
    <t>AS,AO.ln</t>
  </si>
  <si>
    <t>YB,as,as1</t>
  </si>
  <si>
    <t>JGS;AR,rr</t>
  </si>
  <si>
    <t>JGS,AS,rr</t>
  </si>
  <si>
    <t>RR,MTP,as1</t>
  </si>
  <si>
    <t>MTP,RR,as2</t>
  </si>
  <si>
    <t>RR,YB,as2</t>
  </si>
  <si>
    <t>RR,YB,ao,as2</t>
  </si>
  <si>
    <t>AO,as2</t>
  </si>
  <si>
    <t xml:space="preserve">Deberian ser </t>
  </si>
  <si>
    <t>Sin rematar</t>
  </si>
  <si>
    <t>RR+YB+AO+a1+a2</t>
  </si>
  <si>
    <t>MTP,AS1</t>
  </si>
  <si>
    <t>JGS,RR,as1</t>
  </si>
  <si>
    <t>Sara Yubero (Espirometría) (RESP)</t>
  </si>
  <si>
    <t>Jonathan Rojo (RIÑON)(FGEN)</t>
  </si>
  <si>
    <t>Ines Alvarez (2º cuatrimestre)</t>
  </si>
  <si>
    <t>JGS+MTP+LN+AR+a1</t>
  </si>
  <si>
    <t>IC&amp;a2</t>
  </si>
  <si>
    <t>JGS+MTP+YB+AO+AS+RR+AR+ a1+a2</t>
  </si>
  <si>
    <t xml:space="preserve">AO+YB+a2    </t>
  </si>
  <si>
    <t>IC+YB+AO+a2</t>
  </si>
  <si>
    <t xml:space="preserve">LG+DS+IC+a2  </t>
  </si>
  <si>
    <r>
      <t>Paloma Navas (</t>
    </r>
    <r>
      <rPr>
        <b/>
        <sz val="9"/>
        <color indexed="10"/>
        <rFont val="Arial"/>
        <family val="2"/>
      </rPr>
      <t>FISGEN</t>
    </r>
    <r>
      <rPr>
        <b/>
        <sz val="9"/>
        <rFont val="Arial"/>
        <family val="2"/>
      </rPr>
      <t>)</t>
    </r>
    <r>
      <rPr>
        <b/>
        <sz val="9"/>
        <color indexed="10"/>
        <rFont val="Arial"/>
        <family val="2"/>
      </rPr>
      <t xml:space="preserve"> Alba del Rio, Mónica Gª Durillo</t>
    </r>
  </si>
  <si>
    <t>AS+DS+LG+AR+JGS+LN+a2</t>
  </si>
  <si>
    <t>AMM2/5PL</t>
  </si>
  <si>
    <t>MTP,AR, as1</t>
  </si>
  <si>
    <t>MTP,as2</t>
  </si>
  <si>
    <t>MTP, as2</t>
  </si>
  <si>
    <t>YB,as,AR</t>
  </si>
  <si>
    <t>Elena Olea (EKG; Espirometría, PR.Art); NO</t>
  </si>
  <si>
    <t>JF,AR,JR,LN,as1</t>
  </si>
  <si>
    <t>AR,LN,JGS,as1</t>
  </si>
  <si>
    <t>LN,AR,JGSG,as1</t>
  </si>
  <si>
    <t>AS &amp; AR,LNAS1</t>
  </si>
  <si>
    <t>Exámen de Fisiología I (Extra 30Ene)</t>
  </si>
  <si>
    <t>Periodo de exámenes: Hasta 2 de Febrero inclusive</t>
  </si>
  <si>
    <t>1º Mayo</t>
  </si>
  <si>
    <t>TT**</t>
  </si>
  <si>
    <t>1ºNov</t>
  </si>
  <si>
    <t>Fisiología I. Primer Cuatrimestre (44T+32A+23L).  Curso 2017-18</t>
  </si>
  <si>
    <t>No Lectivo</t>
  </si>
  <si>
    <t>Viernes</t>
  </si>
  <si>
    <t>Fiesta</t>
  </si>
  <si>
    <t>***</t>
  </si>
  <si>
    <t>Micro?</t>
  </si>
  <si>
    <t>si</t>
  </si>
  <si>
    <t>nomicro?</t>
  </si>
  <si>
    <t>Aula</t>
  </si>
  <si>
    <t>AutoEvaluacion_CIR*</t>
  </si>
  <si>
    <t>ExEmb9:30</t>
  </si>
  <si>
    <t>Ojo</t>
  </si>
  <si>
    <t>BLQ1/EKG2</t>
  </si>
  <si>
    <t>VACACIONES</t>
  </si>
  <si>
    <t>AMM 8-10am</t>
  </si>
  <si>
    <t>FESTIVO</t>
  </si>
  <si>
    <t>Fisiología II 2º Cuatrimestre (44T+35A+20L).Curso 2017-18</t>
  </si>
  <si>
    <t>Constitucion</t>
  </si>
  <si>
    <t>AutoE</t>
  </si>
  <si>
    <t>C.Hemo.AS</t>
  </si>
  <si>
    <t>11 Sept - 28 Sept</t>
  </si>
  <si>
    <t>2 Oct- 16 Nov</t>
  </si>
  <si>
    <t>20 Nov – 21 Dic</t>
  </si>
  <si>
    <t>12 Sept – 5 Oct.</t>
  </si>
  <si>
    <t>2 Oct –21 Nov</t>
  </si>
  <si>
    <t>22 Nov – 21 Dic</t>
  </si>
  <si>
    <t>5 Feb – 15 Feb</t>
  </si>
  <si>
    <t>19 Feb –15 Mar</t>
  </si>
  <si>
    <t>19 Mar – 19 Abr</t>
  </si>
  <si>
    <t>24 Abr – 24 May</t>
  </si>
  <si>
    <t>7 Feb – 20 Feb</t>
  </si>
  <si>
    <t>21 Feb – 22 Mar</t>
  </si>
  <si>
    <t>2 Abr – 30 Abr</t>
  </si>
  <si>
    <t>2 May – 24 May</t>
  </si>
  <si>
    <t>DOCENCIA FISIOLOGIA. Curso 2017-2018.</t>
  </si>
  <si>
    <t>v.2017_05_27</t>
  </si>
  <si>
    <t>Inmaculada</t>
  </si>
  <si>
    <t>12 Feb - 25 May</t>
  </si>
  <si>
    <t>11 Sept - 21 Dic</t>
  </si>
  <si>
    <t>11 Sept - 25 May</t>
  </si>
  <si>
    <t>Examen Fisiologia I: 22 Dic 2017 (Extra 30 Ene)</t>
  </si>
  <si>
    <t>Examen Fisiologia II:  28 de Mayo de  2018 (Extra 28 de Junio)</t>
  </si>
  <si>
    <t>Examen Fisiologia II:  28 de Mayo de  20187 (Extra 28 junio)</t>
  </si>
  <si>
    <t>Transporte, Osmosis</t>
  </si>
  <si>
    <t>9T+7A+2L</t>
  </si>
  <si>
    <t>18+42+16</t>
  </si>
  <si>
    <t>22T+15A+9L</t>
  </si>
  <si>
    <t>44+90+72</t>
  </si>
  <si>
    <t>13T+10A+7L</t>
  </si>
  <si>
    <t>26+60+56</t>
  </si>
  <si>
    <t>OTRAS</t>
  </si>
  <si>
    <t>F. General (9T+7A+2L)=76</t>
  </si>
  <si>
    <r>
      <t xml:space="preserve">Circulatorio y </t>
    </r>
    <r>
      <rPr>
        <b/>
        <sz val="12"/>
        <color indexed="20"/>
        <rFont val="Arial"/>
        <family val="2"/>
      </rPr>
      <t>Sangre</t>
    </r>
    <r>
      <rPr>
        <b/>
        <sz val="12"/>
        <rFont val="Arial"/>
        <family val="2"/>
      </rPr>
      <t xml:space="preserve">  (22T+15A+19L)=206</t>
    </r>
  </si>
  <si>
    <t>Respiratorio  (13T+10A+7L)=142</t>
  </si>
  <si>
    <t>TOTAL: 44T+32A+18L(+5L*)=464</t>
  </si>
  <si>
    <t>TOTAL: 44T+35A+15L(+5L*) = 458</t>
  </si>
  <si>
    <t>Digestivo (7T+4A+3L) = 62</t>
  </si>
  <si>
    <t>Riñón &amp; Eq. Acido-base (14T+14A+6L)=160</t>
  </si>
  <si>
    <t>Endocrino (11T+11A+0L)=88</t>
  </si>
  <si>
    <t>Nervioso (12T+ 6A+6L)=108</t>
  </si>
  <si>
    <t>Francia</t>
  </si>
  <si>
    <t>DISTRIBUCION HORAS DE FISIOLOGIA HUMANA. CURSO 2017-2018</t>
  </si>
  <si>
    <t>v.27may2017</t>
  </si>
  <si>
    <t>*12</t>
  </si>
  <si>
    <t>*24</t>
  </si>
  <si>
    <t>*8</t>
  </si>
  <si>
    <t>Esta semana TT todos los profesores Fisio II</t>
  </si>
  <si>
    <t>v.2017_05_31</t>
  </si>
  <si>
    <t>DíaCyL</t>
  </si>
  <si>
    <t>AMM2 8-10am</t>
  </si>
  <si>
    <t>TT*</t>
  </si>
  <si>
    <t>Esta semana TT todos los Profs. De Fisio 1</t>
  </si>
  <si>
    <t>IonChann.</t>
  </si>
  <si>
    <t>Varios:Ex, TT, etc, 8*5L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</si>
</sst>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</numFmts>
  <fonts count="84">
    <font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sz val="10"/>
      <color indexed="60"/>
      <name val="Arial"/>
      <family val="2"/>
    </font>
    <font>
      <b/>
      <sz val="10"/>
      <color indexed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b/>
      <sz val="9"/>
      <color indexed="61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0"/>
      <name val="Arial"/>
      <family val="2"/>
    </font>
    <font>
      <sz val="9"/>
      <color indexed="53"/>
      <name val="Arial"/>
      <family val="2"/>
    </font>
    <font>
      <sz val="9"/>
      <color indexed="20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11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4"/>
      <name val="Arial"/>
      <family val="2"/>
    </font>
    <font>
      <b/>
      <sz val="14"/>
      <color indexed="16"/>
      <name val="Arial"/>
      <family val="2"/>
    </font>
    <font>
      <b/>
      <sz val="11"/>
      <name val="Arial"/>
      <family val="2"/>
    </font>
    <font>
      <b/>
      <sz val="12"/>
      <color indexed="20"/>
      <name val="Arial"/>
      <family val="2"/>
    </font>
    <font>
      <b/>
      <sz val="11"/>
      <name val="Times New Roman"/>
      <family val="1"/>
    </font>
    <font>
      <b/>
      <sz val="12"/>
      <color indexed="17"/>
      <name val="Arial"/>
      <family val="2"/>
    </font>
    <font>
      <b/>
      <sz val="12"/>
      <color indexed="14"/>
      <name val="Arial"/>
      <family val="2"/>
    </font>
    <font>
      <b/>
      <sz val="11"/>
      <color indexed="14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sz val="12"/>
      <color indexed="12"/>
      <name val="Arial"/>
      <family val="2"/>
    </font>
    <font>
      <sz val="12"/>
      <color indexed="10"/>
      <name val="Arial Narrow"/>
      <family val="2"/>
    </font>
    <font>
      <sz val="12"/>
      <name val="Arial Narrow"/>
      <family val="2"/>
    </font>
    <font>
      <sz val="12"/>
      <name val="Times New Roman"/>
      <family val="1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0"/>
      <color indexed="58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double"/>
    </border>
    <border>
      <left/>
      <right>
        <color indexed="63"/>
      </right>
      <top style="thin"/>
      <bottom style="double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5" borderId="0" applyNumberFormat="0" applyBorder="0" applyAlignment="0" applyProtection="0"/>
    <xf numFmtId="0" fontId="67" fillId="8" borderId="0" applyNumberFormat="0" applyBorder="0" applyAlignment="0" applyProtection="0"/>
    <xf numFmtId="0" fontId="67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9" fillId="4" borderId="0" applyNumberFormat="0" applyBorder="0" applyAlignment="0" applyProtection="0"/>
    <xf numFmtId="0" fontId="70" fillId="16" borderId="1" applyNumberFormat="0" applyAlignment="0" applyProtection="0"/>
    <xf numFmtId="0" fontId="71" fillId="17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21" borderId="0" applyNumberFormat="0" applyBorder="0" applyAlignment="0" applyProtection="0"/>
    <xf numFmtId="0" fontId="7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5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77" fillId="16" borderId="5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73" fillId="0" borderId="8" applyNumberFormat="0" applyFill="0" applyAlignment="0" applyProtection="0"/>
    <xf numFmtId="0" fontId="83" fillId="0" borderId="9" applyNumberFormat="0" applyFill="0" applyAlignment="0" applyProtection="0"/>
  </cellStyleXfs>
  <cellXfs count="5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1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11" fillId="0" borderId="1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5" fillId="0" borderId="11" xfId="0" applyFont="1" applyBorder="1" applyAlignment="1">
      <alignment horizontal="right"/>
    </xf>
    <xf numFmtId="0" fontId="20" fillId="0" borderId="11" xfId="0" applyFont="1" applyBorder="1" applyAlignment="1">
      <alignment vertical="top" wrapText="1"/>
    </xf>
    <xf numFmtId="0" fontId="21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22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right"/>
    </xf>
    <xf numFmtId="0" fontId="26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right"/>
    </xf>
    <xf numFmtId="0" fontId="28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right"/>
    </xf>
    <xf numFmtId="0" fontId="29" fillId="0" borderId="11" xfId="0" applyFont="1" applyBorder="1" applyAlignment="1">
      <alignment vertical="top" wrapText="1"/>
    </xf>
    <xf numFmtId="0" fontId="30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28" fillId="0" borderId="13" xfId="0" applyFont="1" applyBorder="1" applyAlignment="1">
      <alignment vertical="top" wrapText="1"/>
    </xf>
    <xf numFmtId="0" fontId="32" fillId="0" borderId="11" xfId="0" applyFont="1" applyFill="1" applyBorder="1" applyAlignment="1">
      <alignment horizontal="right"/>
    </xf>
    <xf numFmtId="0" fontId="34" fillId="0" borderId="13" xfId="0" applyFont="1" applyBorder="1" applyAlignment="1">
      <alignment vertical="top" wrapText="1"/>
    </xf>
    <xf numFmtId="0" fontId="32" fillId="0" borderId="11" xfId="0" applyFont="1" applyBorder="1" applyAlignment="1">
      <alignment horizontal="right"/>
    </xf>
    <xf numFmtId="0" fontId="20" fillId="0" borderId="13" xfId="0" applyFont="1" applyBorder="1" applyAlignment="1">
      <alignment vertical="top" wrapText="1"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right"/>
    </xf>
    <xf numFmtId="0" fontId="17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2" fillId="0" borderId="14" xfId="0" applyFont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right"/>
    </xf>
    <xf numFmtId="0" fontId="37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/>
    </xf>
    <xf numFmtId="0" fontId="32" fillId="0" borderId="10" xfId="0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20" fillId="0" borderId="15" xfId="0" applyFont="1" applyBorder="1" applyAlignment="1">
      <alignment vertical="top" wrapText="1"/>
    </xf>
    <xf numFmtId="0" fontId="32" fillId="0" borderId="12" xfId="0" applyFont="1" applyBorder="1" applyAlignment="1">
      <alignment horizontal="right"/>
    </xf>
    <xf numFmtId="0" fontId="34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right"/>
    </xf>
    <xf numFmtId="0" fontId="20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34" fillId="0" borderId="15" xfId="0" applyFont="1" applyBorder="1" applyAlignment="1">
      <alignment vertical="top" wrapText="1"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45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vertical="top" wrapText="1"/>
    </xf>
    <xf numFmtId="0" fontId="45" fillId="0" borderId="19" xfId="0" applyFont="1" applyBorder="1" applyAlignment="1">
      <alignment horizontal="right" vertical="top" wrapText="1"/>
    </xf>
    <xf numFmtId="0" fontId="50" fillId="0" borderId="18" xfId="0" applyFont="1" applyBorder="1" applyAlignment="1">
      <alignment horizontal="right" vertical="top" wrapText="1"/>
    </xf>
    <xf numFmtId="0" fontId="50" fillId="0" borderId="19" xfId="0" applyFont="1" applyBorder="1" applyAlignment="1">
      <alignment vertical="top" wrapText="1"/>
    </xf>
    <xf numFmtId="0" fontId="50" fillId="0" borderId="19" xfId="0" applyFont="1" applyBorder="1" applyAlignment="1">
      <alignment horizontal="right" vertical="top" wrapText="1"/>
    </xf>
    <xf numFmtId="0" fontId="45" fillId="0" borderId="18" xfId="0" applyFont="1" applyBorder="1" applyAlignment="1">
      <alignment vertical="top" wrapText="1"/>
    </xf>
    <xf numFmtId="0" fontId="45" fillId="0" borderId="19" xfId="0" applyFont="1" applyBorder="1" applyAlignment="1">
      <alignment vertical="top" wrapText="1"/>
    </xf>
    <xf numFmtId="0" fontId="51" fillId="0" borderId="0" xfId="0" applyFont="1" applyAlignment="1">
      <alignment/>
    </xf>
    <xf numFmtId="0" fontId="52" fillId="0" borderId="20" xfId="0" applyFont="1" applyBorder="1" applyAlignment="1">
      <alignment/>
    </xf>
    <xf numFmtId="0" fontId="50" fillId="0" borderId="20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9" fillId="0" borderId="0" xfId="0" applyFont="1" applyAlignment="1">
      <alignment/>
    </xf>
    <xf numFmtId="0" fontId="55" fillId="0" borderId="21" xfId="0" applyFont="1" applyBorder="1" applyAlignment="1">
      <alignment/>
    </xf>
    <xf numFmtId="0" fontId="53" fillId="0" borderId="21" xfId="0" applyFont="1" applyBorder="1" applyAlignment="1">
      <alignment/>
    </xf>
    <xf numFmtId="0" fontId="49" fillId="0" borderId="21" xfId="0" applyFont="1" applyBorder="1" applyAlignment="1">
      <alignment/>
    </xf>
    <xf numFmtId="0" fontId="52" fillId="0" borderId="0" xfId="0" applyFont="1" applyAlignment="1">
      <alignment/>
    </xf>
    <xf numFmtId="0" fontId="56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21" xfId="0" applyFont="1" applyBorder="1" applyAlignment="1">
      <alignment/>
    </xf>
    <xf numFmtId="0" fontId="52" fillId="0" borderId="21" xfId="0" applyFont="1" applyBorder="1" applyAlignment="1">
      <alignment/>
    </xf>
    <xf numFmtId="0" fontId="57" fillId="0" borderId="21" xfId="0" applyFont="1" applyBorder="1" applyAlignment="1">
      <alignment/>
    </xf>
    <xf numFmtId="0" fontId="55" fillId="0" borderId="0" xfId="0" applyFont="1" applyAlignment="1">
      <alignment/>
    </xf>
    <xf numFmtId="0" fontId="52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5" fillId="0" borderId="20" xfId="0" applyFont="1" applyBorder="1" applyAlignment="1">
      <alignment/>
    </xf>
    <xf numFmtId="0" fontId="53" fillId="0" borderId="20" xfId="0" applyFont="1" applyBorder="1" applyAlignment="1">
      <alignment/>
    </xf>
    <xf numFmtId="0" fontId="49" fillId="0" borderId="20" xfId="0" applyFont="1" applyBorder="1" applyAlignment="1">
      <alignment/>
    </xf>
    <xf numFmtId="0" fontId="58" fillId="0" borderId="0" xfId="0" applyFont="1" applyAlignment="1">
      <alignment/>
    </xf>
    <xf numFmtId="0" fontId="21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2" fillId="0" borderId="0" xfId="0" applyFont="1" applyAlignment="1">
      <alignment/>
    </xf>
    <xf numFmtId="0" fontId="9" fillId="0" borderId="11" xfId="0" applyFont="1" applyBorder="1" applyAlignment="1">
      <alignment/>
    </xf>
    <xf numFmtId="0" fontId="45" fillId="0" borderId="11" xfId="0" applyFont="1" applyFill="1" applyBorder="1" applyAlignment="1">
      <alignment vertical="top"/>
    </xf>
    <xf numFmtId="0" fontId="41" fillId="0" borderId="12" xfId="0" applyFont="1" applyBorder="1" applyAlignment="1">
      <alignment vertical="top" wrapText="1"/>
    </xf>
    <xf numFmtId="0" fontId="35" fillId="0" borderId="12" xfId="0" applyFont="1" applyBorder="1" applyAlignment="1">
      <alignment vertical="top" wrapText="1"/>
    </xf>
    <xf numFmtId="0" fontId="45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0" fillId="0" borderId="12" xfId="0" applyFont="1" applyBorder="1" applyAlignment="1">
      <alignment horizontal="right"/>
    </xf>
    <xf numFmtId="46" fontId="36" fillId="0" borderId="12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12" xfId="0" applyFont="1" applyBorder="1" applyAlignment="1">
      <alignment/>
    </xf>
    <xf numFmtId="0" fontId="32" fillId="0" borderId="1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2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2" xfId="0" applyFont="1" applyBorder="1" applyAlignment="1">
      <alignment/>
    </xf>
    <xf numFmtId="0" fontId="20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29" fillId="0" borderId="10" xfId="0" applyFont="1" applyBorder="1" applyAlignment="1">
      <alignment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12" xfId="0" applyFont="1" applyBorder="1" applyAlignment="1">
      <alignment vertical="top" wrapText="1"/>
    </xf>
    <xf numFmtId="0" fontId="29" fillId="0" borderId="10" xfId="0" applyFont="1" applyBorder="1" applyAlignment="1">
      <alignment/>
    </xf>
    <xf numFmtId="46" fontId="14" fillId="0" borderId="20" xfId="0" applyNumberFormat="1" applyFont="1" applyBorder="1" applyAlignment="1">
      <alignment horizontal="right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1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9" fillId="0" borderId="14" xfId="0" applyFont="1" applyBorder="1" applyAlignment="1">
      <alignment/>
    </xf>
    <xf numFmtId="0" fontId="20" fillId="0" borderId="12" xfId="0" applyFont="1" applyBorder="1" applyAlignment="1">
      <alignment/>
    </xf>
    <xf numFmtId="0" fontId="39" fillId="0" borderId="0" xfId="0" applyFont="1" applyAlignment="1">
      <alignment/>
    </xf>
    <xf numFmtId="0" fontId="13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4" fillId="0" borderId="11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2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5" fillId="0" borderId="23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39" fillId="0" borderId="28" xfId="0" applyFont="1" applyBorder="1" applyAlignment="1">
      <alignment vertical="top" wrapText="1"/>
    </xf>
    <xf numFmtId="0" fontId="3" fillId="0" borderId="14" xfId="0" applyFont="1" applyBorder="1" applyAlignment="1">
      <alignment/>
    </xf>
    <xf numFmtId="0" fontId="0" fillId="0" borderId="20" xfId="0" applyBorder="1" applyAlignment="1">
      <alignment/>
    </xf>
    <xf numFmtId="0" fontId="38" fillId="0" borderId="29" xfId="0" applyFont="1" applyBorder="1" applyAlignment="1">
      <alignment/>
    </xf>
    <xf numFmtId="0" fontId="0" fillId="0" borderId="29" xfId="0" applyBorder="1" applyAlignment="1">
      <alignment/>
    </xf>
    <xf numFmtId="0" fontId="21" fillId="0" borderId="29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2" fillId="0" borderId="12" xfId="0" applyFont="1" applyFill="1" applyBorder="1" applyAlignment="1">
      <alignment/>
    </xf>
    <xf numFmtId="0" fontId="2" fillId="0" borderId="2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8" fillId="22" borderId="11" xfId="0" applyFont="1" applyFill="1" applyBorder="1" applyAlignment="1">
      <alignment/>
    </xf>
    <xf numFmtId="0" fontId="8" fillId="22" borderId="11" xfId="0" applyFont="1" applyFill="1" applyBorder="1" applyAlignment="1">
      <alignment horizontal="center"/>
    </xf>
    <xf numFmtId="0" fontId="8" fillId="22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9" fillId="0" borderId="14" xfId="0" applyFont="1" applyBorder="1" applyAlignment="1">
      <alignment vertical="top" wrapText="1"/>
    </xf>
    <xf numFmtId="0" fontId="29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8" fillId="0" borderId="23" xfId="0" applyFont="1" applyBorder="1" applyAlignment="1">
      <alignment/>
    </xf>
    <xf numFmtId="0" fontId="28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28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28" fillId="0" borderId="15" xfId="0" applyFont="1" applyBorder="1" applyAlignment="1">
      <alignment vertical="top" wrapText="1"/>
    </xf>
    <xf numFmtId="0" fontId="28" fillId="0" borderId="1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28" fillId="0" borderId="14" xfId="0" applyFont="1" applyBorder="1" applyAlignment="1">
      <alignment/>
    </xf>
    <xf numFmtId="0" fontId="17" fillId="0" borderId="12" xfId="0" applyFont="1" applyBorder="1" applyAlignment="1">
      <alignment horizontal="left" vertical="top" wrapText="1"/>
    </xf>
    <xf numFmtId="0" fontId="19" fillId="0" borderId="28" xfId="0" applyFont="1" applyBorder="1" applyAlignment="1">
      <alignment vertical="top" wrapText="1"/>
    </xf>
    <xf numFmtId="0" fontId="28" fillId="0" borderId="28" xfId="0" applyFont="1" applyBorder="1" applyAlignment="1">
      <alignment/>
    </xf>
    <xf numFmtId="0" fontId="20" fillId="0" borderId="24" xfId="0" applyFont="1" applyBorder="1" applyAlignment="1">
      <alignment horizontal="left" vertical="top" wrapText="1"/>
    </xf>
    <xf numFmtId="0" fontId="10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0" fillId="22" borderId="11" xfId="0" applyFill="1" applyBorder="1" applyAlignment="1">
      <alignment/>
    </xf>
    <xf numFmtId="0" fontId="0" fillId="0" borderId="25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/>
    </xf>
    <xf numFmtId="1" fontId="50" fillId="0" borderId="11" xfId="0" applyNumberFormat="1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/>
    </xf>
    <xf numFmtId="1" fontId="55" fillId="0" borderId="11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1" fontId="49" fillId="0" borderId="11" xfId="0" applyNumberFormat="1" applyFont="1" applyBorder="1" applyAlignment="1">
      <alignment horizontal="center"/>
    </xf>
    <xf numFmtId="0" fontId="17" fillId="0" borderId="0" xfId="0" applyFont="1" applyAlignment="1">
      <alignment wrapText="1"/>
    </xf>
    <xf numFmtId="0" fontId="3" fillId="0" borderId="23" xfId="0" applyFont="1" applyBorder="1" applyAlignment="1">
      <alignment horizontal="center"/>
    </xf>
    <xf numFmtId="0" fontId="17" fillId="0" borderId="23" xfId="0" applyFont="1" applyBorder="1" applyAlignment="1">
      <alignment horizontal="left" vertical="top" wrapText="1"/>
    </xf>
    <xf numFmtId="0" fontId="0" fillId="0" borderId="15" xfId="0" applyFont="1" applyBorder="1" applyAlignment="1">
      <alignment/>
    </xf>
    <xf numFmtId="0" fontId="0" fillId="0" borderId="30" xfId="0" applyFont="1" applyBorder="1" applyAlignment="1">
      <alignment/>
    </xf>
    <xf numFmtId="0" fontId="11" fillId="0" borderId="2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22" borderId="11" xfId="0" applyFont="1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0" borderId="2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11" fillId="0" borderId="23" xfId="0" applyFont="1" applyFill="1" applyBorder="1" applyAlignment="1">
      <alignment horizontal="center"/>
    </xf>
    <xf numFmtId="0" fontId="11" fillId="0" borderId="23" xfId="0" applyFont="1" applyBorder="1" applyAlignment="1">
      <alignment/>
    </xf>
    <xf numFmtId="0" fontId="0" fillId="0" borderId="33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1" fillId="0" borderId="10" xfId="0" applyFont="1" applyFill="1" applyBorder="1" applyAlignment="1">
      <alignment/>
    </xf>
    <xf numFmtId="0" fontId="0" fillId="22" borderId="12" xfId="0" applyFill="1" applyBorder="1" applyAlignment="1">
      <alignment/>
    </xf>
    <xf numFmtId="0" fontId="2" fillId="0" borderId="23" xfId="0" applyFont="1" applyFill="1" applyBorder="1" applyAlignment="1">
      <alignment/>
    </xf>
    <xf numFmtId="0" fontId="45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45" fillId="0" borderId="23" xfId="0" applyFont="1" applyFill="1" applyBorder="1" applyAlignment="1">
      <alignment vertical="top"/>
    </xf>
    <xf numFmtId="46" fontId="14" fillId="0" borderId="0" xfId="0" applyNumberFormat="1" applyFont="1" applyBorder="1" applyAlignment="1">
      <alignment horizontal="right"/>
    </xf>
    <xf numFmtId="46" fontId="3" fillId="24" borderId="11" xfId="0" applyNumberFormat="1" applyFont="1" applyFill="1" applyBorder="1" applyAlignment="1">
      <alignment horizontal="right"/>
    </xf>
    <xf numFmtId="0" fontId="8" fillId="24" borderId="11" xfId="0" applyFont="1" applyFill="1" applyBorder="1" applyAlignment="1">
      <alignment horizontal="center"/>
    </xf>
    <xf numFmtId="0" fontId="11" fillId="24" borderId="11" xfId="0" applyFont="1" applyFill="1" applyBorder="1" applyAlignment="1">
      <alignment horizontal="center"/>
    </xf>
    <xf numFmtId="0" fontId="11" fillId="25" borderId="11" xfId="0" applyFont="1" applyFill="1" applyBorder="1" applyAlignment="1">
      <alignment horizontal="center"/>
    </xf>
    <xf numFmtId="0" fontId="39" fillId="0" borderId="11" xfId="0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39" fillId="0" borderId="11" xfId="0" applyFont="1" applyBorder="1" applyAlignment="1">
      <alignment vertical="top"/>
    </xf>
    <xf numFmtId="0" fontId="39" fillId="0" borderId="11" xfId="0" applyFont="1" applyFill="1" applyBorder="1" applyAlignment="1">
      <alignment horizontal="right" vertical="top" wrapText="1"/>
    </xf>
    <xf numFmtId="0" fontId="9" fillId="0" borderId="10" xfId="0" applyFont="1" applyBorder="1" applyAlignment="1">
      <alignment/>
    </xf>
    <xf numFmtId="0" fontId="45" fillId="0" borderId="10" xfId="0" applyFont="1" applyBorder="1" applyAlignment="1">
      <alignment vertical="top"/>
    </xf>
    <xf numFmtId="0" fontId="43" fillId="0" borderId="28" xfId="0" applyFont="1" applyBorder="1" applyAlignment="1">
      <alignment vertical="top" wrapText="1"/>
    </xf>
    <xf numFmtId="0" fontId="44" fillId="0" borderId="28" xfId="0" applyFont="1" applyBorder="1" applyAlignment="1">
      <alignment vertical="top" wrapText="1"/>
    </xf>
    <xf numFmtId="0" fontId="39" fillId="0" borderId="12" xfId="0" applyFont="1" applyFill="1" applyBorder="1" applyAlignment="1">
      <alignment horizontal="left" vertical="top" wrapText="1"/>
    </xf>
    <xf numFmtId="0" fontId="35" fillId="0" borderId="10" xfId="0" applyFont="1" applyBorder="1" applyAlignment="1">
      <alignment vertical="top" wrapText="1"/>
    </xf>
    <xf numFmtId="0" fontId="59" fillId="0" borderId="28" xfId="0" applyFont="1" applyBorder="1" applyAlignment="1">
      <alignment vertical="top" wrapText="1"/>
    </xf>
    <xf numFmtId="0" fontId="60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8" fillId="0" borderId="11" xfId="0" applyFont="1" applyFill="1" applyBorder="1" applyAlignment="1">
      <alignment horizontal="center"/>
    </xf>
    <xf numFmtId="0" fontId="35" fillId="0" borderId="10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23" fillId="0" borderId="11" xfId="0" applyFont="1" applyBorder="1" applyAlignment="1">
      <alignment horizontal="right"/>
    </xf>
    <xf numFmtId="0" fontId="27" fillId="0" borderId="11" xfId="0" applyFont="1" applyBorder="1" applyAlignment="1">
      <alignment horizontal="right"/>
    </xf>
    <xf numFmtId="0" fontId="17" fillId="24" borderId="10" xfId="0" applyFont="1" applyFill="1" applyBorder="1" applyAlignment="1">
      <alignment horizontal="right"/>
    </xf>
    <xf numFmtId="0" fontId="0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1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6" fontId="0" fillId="0" borderId="11" xfId="0" applyNumberFormat="1" applyFont="1" applyBorder="1" applyAlignment="1">
      <alignment/>
    </xf>
    <xf numFmtId="0" fontId="62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66" fillId="0" borderId="11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63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15" fillId="0" borderId="11" xfId="0" applyFont="1" applyBorder="1" applyAlignment="1">
      <alignment horizontal="left"/>
    </xf>
    <xf numFmtId="0" fontId="65" fillId="0" borderId="11" xfId="0" applyFont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22" fillId="0" borderId="10" xfId="0" applyFont="1" applyBorder="1" applyAlignment="1">
      <alignment/>
    </xf>
    <xf numFmtId="0" fontId="36" fillId="0" borderId="26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" fillId="0" borderId="23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34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7" fillId="22" borderId="10" xfId="0" applyFont="1" applyFill="1" applyBorder="1" applyAlignment="1">
      <alignment/>
    </xf>
    <xf numFmtId="0" fontId="8" fillId="22" borderId="10" xfId="0" applyFont="1" applyFill="1" applyBorder="1" applyAlignment="1">
      <alignment/>
    </xf>
    <xf numFmtId="0" fontId="8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/>
    </xf>
    <xf numFmtId="0" fontId="7" fillId="22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3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7" fillId="26" borderId="28" xfId="0" applyFont="1" applyFill="1" applyBorder="1" applyAlignment="1">
      <alignment/>
    </xf>
    <xf numFmtId="0" fontId="8" fillId="26" borderId="28" xfId="0" applyFont="1" applyFill="1" applyBorder="1" applyAlignment="1">
      <alignment horizontal="center"/>
    </xf>
    <xf numFmtId="0" fontId="0" fillId="26" borderId="28" xfId="0" applyFont="1" applyFill="1" applyBorder="1" applyAlignment="1">
      <alignment/>
    </xf>
    <xf numFmtId="0" fontId="15" fillId="26" borderId="28" xfId="0" applyFont="1" applyFill="1" applyBorder="1" applyAlignment="1">
      <alignment/>
    </xf>
    <xf numFmtId="0" fontId="15" fillId="26" borderId="28" xfId="0" applyFont="1" applyFill="1" applyBorder="1" applyAlignment="1">
      <alignment horizontal="center"/>
    </xf>
    <xf numFmtId="0" fontId="8" fillId="26" borderId="28" xfId="0" applyFont="1" applyFill="1" applyBorder="1" applyAlignment="1">
      <alignment horizontal="center"/>
    </xf>
    <xf numFmtId="0" fontId="0" fillId="26" borderId="28" xfId="0" applyFill="1" applyBorder="1" applyAlignment="1">
      <alignment horizontal="center"/>
    </xf>
    <xf numFmtId="0" fontId="0" fillId="26" borderId="28" xfId="0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22" borderId="12" xfId="0" applyFont="1" applyFill="1" applyBorder="1" applyAlignment="1">
      <alignment/>
    </xf>
    <xf numFmtId="0" fontId="8" fillId="22" borderId="12" xfId="0" applyFont="1" applyFill="1" applyBorder="1" applyAlignment="1">
      <alignment/>
    </xf>
    <xf numFmtId="0" fontId="8" fillId="22" borderId="12" xfId="0" applyFont="1" applyFill="1" applyBorder="1" applyAlignment="1">
      <alignment horizontal="center"/>
    </xf>
    <xf numFmtId="0" fontId="0" fillId="22" borderId="10" xfId="0" applyFont="1" applyFill="1" applyBorder="1" applyAlignment="1">
      <alignment/>
    </xf>
    <xf numFmtId="0" fontId="7" fillId="22" borderId="12" xfId="0" applyFont="1" applyFill="1" applyBorder="1" applyAlignment="1">
      <alignment/>
    </xf>
    <xf numFmtId="0" fontId="7" fillId="22" borderId="12" xfId="0" applyFont="1" applyFill="1" applyBorder="1" applyAlignment="1">
      <alignment horizontal="center"/>
    </xf>
    <xf numFmtId="0" fontId="7" fillId="22" borderId="10" xfId="0" applyFont="1" applyFill="1" applyBorder="1" applyAlignment="1">
      <alignment horizontal="center"/>
    </xf>
    <xf numFmtId="0" fontId="0" fillId="22" borderId="15" xfId="0" applyFont="1" applyFill="1" applyBorder="1" applyAlignment="1">
      <alignment/>
    </xf>
    <xf numFmtId="0" fontId="11" fillId="22" borderId="10" xfId="0" applyFont="1" applyFill="1" applyBorder="1" applyAlignment="1">
      <alignment horizontal="center"/>
    </xf>
    <xf numFmtId="0" fontId="11" fillId="22" borderId="12" xfId="0" applyFont="1" applyFill="1" applyBorder="1" applyAlignment="1">
      <alignment horizontal="center"/>
    </xf>
    <xf numFmtId="0" fontId="11" fillId="0" borderId="31" xfId="0" applyFont="1" applyBorder="1" applyAlignment="1">
      <alignment/>
    </xf>
    <xf numFmtId="0" fontId="36" fillId="0" borderId="2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8" fillId="22" borderId="12" xfId="0" applyFont="1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22" borderId="26" xfId="0" applyFont="1" applyFill="1" applyBorder="1" applyAlignment="1">
      <alignment horizontal="center"/>
    </xf>
    <xf numFmtId="0" fontId="10" fillId="22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8" fillId="22" borderId="36" xfId="0" applyFont="1" applyFill="1" applyBorder="1" applyAlignment="1">
      <alignment/>
    </xf>
    <xf numFmtId="0" fontId="8" fillId="26" borderId="28" xfId="0" applyFont="1" applyFill="1" applyBorder="1" applyAlignment="1">
      <alignment/>
    </xf>
    <xf numFmtId="0" fontId="8" fillId="26" borderId="12" xfId="0" applyFont="1" applyFill="1" applyBorder="1" applyAlignment="1">
      <alignment horizontal="center"/>
    </xf>
    <xf numFmtId="0" fontId="9" fillId="26" borderId="28" xfId="0" applyFont="1" applyFill="1" applyBorder="1" applyAlignment="1">
      <alignment/>
    </xf>
    <xf numFmtId="0" fontId="9" fillId="26" borderId="28" xfId="0" applyFont="1" applyFill="1" applyBorder="1" applyAlignment="1">
      <alignment horizontal="center"/>
    </xf>
    <xf numFmtId="0" fontId="7" fillId="26" borderId="28" xfId="0" applyFont="1" applyFill="1" applyBorder="1" applyAlignment="1">
      <alignment horizontal="center"/>
    </xf>
    <xf numFmtId="0" fontId="0" fillId="26" borderId="28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7" fillId="22" borderId="11" xfId="0" applyFont="1" applyFill="1" applyBorder="1" applyAlignment="1">
      <alignment/>
    </xf>
    <xf numFmtId="0" fontId="8" fillId="22" borderId="11" xfId="0" applyFont="1" applyFill="1" applyBorder="1" applyAlignment="1">
      <alignment/>
    </xf>
    <xf numFmtId="0" fontId="7" fillId="22" borderId="12" xfId="0" applyFont="1" applyFill="1" applyBorder="1" applyAlignment="1">
      <alignment/>
    </xf>
    <xf numFmtId="0" fontId="8" fillId="22" borderId="12" xfId="0" applyFont="1" applyFill="1" applyBorder="1" applyAlignment="1">
      <alignment/>
    </xf>
    <xf numFmtId="0" fontId="8" fillId="22" borderId="0" xfId="0" applyFont="1" applyFill="1" applyAlignment="1">
      <alignment horizontal="center"/>
    </xf>
    <xf numFmtId="0" fontId="8" fillId="22" borderId="24" xfId="0" applyFont="1" applyFill="1" applyBorder="1" applyAlignment="1">
      <alignment horizontal="center"/>
    </xf>
    <xf numFmtId="0" fontId="8" fillId="22" borderId="25" xfId="0" applyFont="1" applyFill="1" applyBorder="1" applyAlignment="1">
      <alignment horizontal="center"/>
    </xf>
    <xf numFmtId="0" fontId="7" fillId="22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12" fillId="24" borderId="11" xfId="0" applyFont="1" applyFill="1" applyBorder="1" applyAlignment="1">
      <alignment horizontal="center"/>
    </xf>
    <xf numFmtId="0" fontId="12" fillId="24" borderId="12" xfId="0" applyFont="1" applyFill="1" applyBorder="1" applyAlignment="1">
      <alignment horizontal="center"/>
    </xf>
    <xf numFmtId="0" fontId="3" fillId="22" borderId="12" xfId="0" applyFont="1" applyFill="1" applyBorder="1" applyAlignment="1">
      <alignment/>
    </xf>
    <xf numFmtId="0" fontId="0" fillId="22" borderId="10" xfId="0" applyFont="1" applyFill="1" applyBorder="1" applyAlignment="1">
      <alignment horizontal="center"/>
    </xf>
    <xf numFmtId="0" fontId="0" fillId="22" borderId="0" xfId="0" applyFill="1" applyAlignment="1">
      <alignment/>
    </xf>
    <xf numFmtId="0" fontId="11" fillId="22" borderId="26" xfId="0" applyFont="1" applyFill="1" applyBorder="1" applyAlignment="1">
      <alignment horizontal="center"/>
    </xf>
    <xf numFmtId="0" fontId="36" fillId="22" borderId="26" xfId="0" applyFont="1" applyFill="1" applyBorder="1" applyAlignment="1">
      <alignment horizontal="center"/>
    </xf>
    <xf numFmtId="0" fontId="0" fillId="22" borderId="11" xfId="0" applyFont="1" applyFill="1" applyBorder="1" applyAlignment="1">
      <alignment/>
    </xf>
    <xf numFmtId="0" fontId="0" fillId="22" borderId="11" xfId="0" applyFont="1" applyFill="1" applyBorder="1" applyAlignment="1">
      <alignment horizontal="center"/>
    </xf>
    <xf numFmtId="0" fontId="0" fillId="22" borderId="31" xfId="0" applyFont="1" applyFill="1" applyBorder="1" applyAlignment="1">
      <alignment/>
    </xf>
    <xf numFmtId="0" fontId="0" fillId="22" borderId="31" xfId="0" applyFont="1" applyFill="1" applyBorder="1" applyAlignment="1">
      <alignment horizontal="center"/>
    </xf>
    <xf numFmtId="0" fontId="0" fillId="22" borderId="30" xfId="0" applyFont="1" applyFill="1" applyBorder="1" applyAlignment="1">
      <alignment/>
    </xf>
    <xf numFmtId="0" fontId="11" fillId="22" borderId="11" xfId="0" applyFont="1" applyFill="1" applyBorder="1" applyAlignment="1">
      <alignment horizontal="center"/>
    </xf>
    <xf numFmtId="0" fontId="0" fillId="22" borderId="31" xfId="0" applyFill="1" applyBorder="1" applyAlignment="1">
      <alignment/>
    </xf>
    <xf numFmtId="0" fontId="0" fillId="22" borderId="12" xfId="0" applyFont="1" applyFill="1" applyBorder="1" applyAlignment="1">
      <alignment horizontal="center"/>
    </xf>
    <xf numFmtId="0" fontId="11" fillId="22" borderId="14" xfId="0" applyFont="1" applyFill="1" applyBorder="1" applyAlignment="1">
      <alignment horizontal="center"/>
    </xf>
    <xf numFmtId="0" fontId="11" fillId="22" borderId="20" xfId="0" applyFont="1" applyFill="1" applyBorder="1" applyAlignment="1">
      <alignment horizontal="center"/>
    </xf>
    <xf numFmtId="0" fontId="0" fillId="22" borderId="14" xfId="0" applyFill="1" applyBorder="1" applyAlignment="1">
      <alignment/>
    </xf>
    <xf numFmtId="0" fontId="8" fillId="22" borderId="14" xfId="0" applyFont="1" applyFill="1" applyBorder="1" applyAlignment="1">
      <alignment horizontal="center"/>
    </xf>
    <xf numFmtId="0" fontId="2" fillId="22" borderId="24" xfId="0" applyFont="1" applyFill="1" applyBorder="1" applyAlignment="1">
      <alignment/>
    </xf>
    <xf numFmtId="0" fontId="0" fillId="0" borderId="31" xfId="0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22" borderId="1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24" borderId="11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1"/>
  <sheetViews>
    <sheetView zoomScalePageLayoutView="0" workbookViewId="0" topLeftCell="C2">
      <pane ySplit="570" topLeftCell="BM27" activePane="bottomLeft" state="split"/>
      <selection pane="topLeft" activeCell="F2" sqref="F1:F16384"/>
      <selection pane="bottomLeft" activeCell="T59" sqref="T59"/>
    </sheetView>
  </sheetViews>
  <sheetFormatPr defaultColWidth="11.421875" defaultRowHeight="12.75"/>
  <cols>
    <col min="1" max="1" width="1.8515625" style="0" customWidth="1"/>
    <col min="2" max="2" width="9.140625" style="0" customWidth="1"/>
    <col min="3" max="3" width="8.57421875" style="0" customWidth="1"/>
    <col min="4" max="4" width="4.28125" style="235" customWidth="1"/>
    <col min="5" max="5" width="1.421875" style="0" customWidth="1"/>
    <col min="6" max="6" width="6.140625" style="0" customWidth="1"/>
    <col min="7" max="7" width="20.7109375" style="0" customWidth="1"/>
    <col min="8" max="8" width="5.7109375" style="235" customWidth="1"/>
    <col min="9" max="9" width="17.8515625" style="235" customWidth="1"/>
    <col min="10" max="10" width="11.8515625" style="0" customWidth="1"/>
    <col min="11" max="11" width="12.7109375" style="0" customWidth="1"/>
    <col min="12" max="12" width="12.421875" style="0" customWidth="1"/>
    <col min="13" max="13" width="1.57421875" style="0" customWidth="1"/>
    <col min="14" max="14" width="8.7109375" style="0" customWidth="1"/>
    <col min="15" max="15" width="10.7109375" style="235" customWidth="1"/>
    <col min="16" max="16" width="10.7109375" style="0" customWidth="1"/>
    <col min="17" max="17" width="2.00390625" style="0" customWidth="1"/>
  </cols>
  <sheetData>
    <row r="1" spans="2:15" ht="15.75">
      <c r="B1" s="13" t="s">
        <v>493</v>
      </c>
      <c r="J1" s="124" t="s">
        <v>560</v>
      </c>
      <c r="K1" s="341" t="s">
        <v>211</v>
      </c>
      <c r="L1" s="341"/>
      <c r="M1" s="341"/>
      <c r="N1" s="342" t="s">
        <v>212</v>
      </c>
      <c r="O1" s="345"/>
    </row>
    <row r="2" spans="2:16" ht="15.75">
      <c r="B2" s="296" t="s">
        <v>131</v>
      </c>
      <c r="C2" s="3" t="s">
        <v>132</v>
      </c>
      <c r="D2" s="156"/>
      <c r="E2" s="3"/>
      <c r="F2" s="573" t="s">
        <v>133</v>
      </c>
      <c r="G2" s="156" t="s">
        <v>8</v>
      </c>
      <c r="H2" s="156" t="s">
        <v>331</v>
      </c>
      <c r="I2" s="156" t="s">
        <v>134</v>
      </c>
      <c r="J2" s="156" t="s">
        <v>135</v>
      </c>
      <c r="K2" s="156" t="s">
        <v>205</v>
      </c>
      <c r="L2" s="156" t="s">
        <v>237</v>
      </c>
      <c r="M2" s="156"/>
      <c r="N2" s="234" t="s">
        <v>213</v>
      </c>
      <c r="O2" s="156" t="s">
        <v>11</v>
      </c>
      <c r="P2" s="2"/>
    </row>
    <row r="3" spans="2:16" s="252" customFormat="1" ht="12.75">
      <c r="B3" s="138" t="s">
        <v>7</v>
      </c>
      <c r="C3" s="571" t="s">
        <v>0</v>
      </c>
      <c r="D3" s="351">
        <v>11</v>
      </c>
      <c r="E3" s="12"/>
      <c r="F3" s="394" t="s">
        <v>342</v>
      </c>
      <c r="G3" s="394" t="s">
        <v>341</v>
      </c>
      <c r="H3" s="31" t="s">
        <v>20</v>
      </c>
      <c r="I3" s="346"/>
      <c r="J3" s="163"/>
      <c r="K3" s="31"/>
      <c r="L3" s="30"/>
      <c r="M3" s="30"/>
      <c r="N3" s="239"/>
      <c r="O3" s="347" t="s">
        <v>537</v>
      </c>
      <c r="P3" s="293" t="s">
        <v>565</v>
      </c>
    </row>
    <row r="4" spans="2:16" s="252" customFormat="1" ht="12.75">
      <c r="B4" s="138" t="s">
        <v>7</v>
      </c>
      <c r="C4" s="572" t="s">
        <v>1</v>
      </c>
      <c r="D4" s="393">
        <f>D3+1</f>
        <v>12</v>
      </c>
      <c r="E4" s="10"/>
      <c r="F4" s="392" t="s">
        <v>12</v>
      </c>
      <c r="G4" s="392" t="s">
        <v>536</v>
      </c>
      <c r="H4" s="347" t="s">
        <v>20</v>
      </c>
      <c r="I4" s="347" t="s">
        <v>419</v>
      </c>
      <c r="J4" s="163" t="s">
        <v>501</v>
      </c>
      <c r="K4" s="31" t="s">
        <v>189</v>
      </c>
      <c r="L4" s="30" t="s">
        <v>20</v>
      </c>
      <c r="M4" s="30"/>
      <c r="N4" s="239" t="s">
        <v>500</v>
      </c>
      <c r="O4" s="30" t="s">
        <v>538</v>
      </c>
      <c r="P4" s="293" t="s">
        <v>553</v>
      </c>
    </row>
    <row r="5" spans="2:16" ht="12.75">
      <c r="B5" s="3" t="s">
        <v>7</v>
      </c>
      <c r="C5" s="2" t="s">
        <v>2</v>
      </c>
      <c r="D5" s="237">
        <f>D4+1</f>
        <v>13</v>
      </c>
      <c r="E5" s="2"/>
      <c r="F5" s="22" t="s">
        <v>12</v>
      </c>
      <c r="G5" s="22" t="s">
        <v>136</v>
      </c>
      <c r="H5" s="347" t="s">
        <v>20</v>
      </c>
      <c r="I5" s="30" t="s">
        <v>419</v>
      </c>
      <c r="J5" s="163" t="s">
        <v>501</v>
      </c>
      <c r="K5" s="31" t="s">
        <v>190</v>
      </c>
      <c r="L5" s="30" t="s">
        <v>20</v>
      </c>
      <c r="M5" s="30"/>
      <c r="N5" s="239" t="s">
        <v>500</v>
      </c>
      <c r="O5" s="30">
        <v>76</v>
      </c>
      <c r="P5" s="293"/>
    </row>
    <row r="6" spans="2:16" ht="13.5" thickBot="1">
      <c r="B6" s="25" t="s">
        <v>7</v>
      </c>
      <c r="C6" s="8" t="s">
        <v>3</v>
      </c>
      <c r="D6" s="328">
        <f>D5+1</f>
        <v>14</v>
      </c>
      <c r="E6" s="410"/>
      <c r="F6" s="412" t="s">
        <v>12</v>
      </c>
      <c r="G6" s="412" t="s">
        <v>138</v>
      </c>
      <c r="H6" s="500" t="s">
        <v>20</v>
      </c>
      <c r="I6" s="500" t="s">
        <v>257</v>
      </c>
      <c r="J6" s="411"/>
      <c r="K6" s="411"/>
      <c r="L6" s="411"/>
      <c r="M6" s="126"/>
      <c r="N6" s="418" t="s">
        <v>500</v>
      </c>
      <c r="O6" s="126"/>
      <c r="P6" s="7"/>
    </row>
    <row r="7" spans="2:16" ht="13.5" thickTop="1">
      <c r="B7" s="9" t="s">
        <v>7</v>
      </c>
      <c r="C7" s="1" t="s">
        <v>0</v>
      </c>
      <c r="D7" s="325">
        <f>D3+7</f>
        <v>18</v>
      </c>
      <c r="E7" s="6"/>
      <c r="F7" s="409" t="s">
        <v>12</v>
      </c>
      <c r="G7" s="409" t="s">
        <v>139</v>
      </c>
      <c r="H7" s="127" t="s">
        <v>20</v>
      </c>
      <c r="I7" s="127" t="s">
        <v>206</v>
      </c>
      <c r="J7" s="125" t="s">
        <v>137</v>
      </c>
      <c r="K7" s="128" t="s">
        <v>189</v>
      </c>
      <c r="L7" s="127" t="s">
        <v>379</v>
      </c>
      <c r="M7" s="127"/>
      <c r="N7" s="65"/>
      <c r="O7" s="127"/>
      <c r="P7" s="1"/>
    </row>
    <row r="8" spans="2:16" ht="12.75">
      <c r="B8" s="3" t="s">
        <v>7</v>
      </c>
      <c r="C8" s="2" t="s">
        <v>1</v>
      </c>
      <c r="D8" s="237">
        <f>D7+1</f>
        <v>19</v>
      </c>
      <c r="E8" s="2"/>
      <c r="F8" s="22" t="s">
        <v>12</v>
      </c>
      <c r="G8" s="22" t="s">
        <v>396</v>
      </c>
      <c r="H8" s="30" t="s">
        <v>20</v>
      </c>
      <c r="I8" s="30" t="s">
        <v>207</v>
      </c>
      <c r="J8" s="163" t="s">
        <v>137</v>
      </c>
      <c r="K8" s="31" t="s">
        <v>189</v>
      </c>
      <c r="L8" s="30" t="s">
        <v>379</v>
      </c>
      <c r="M8" s="30"/>
      <c r="N8" s="237"/>
      <c r="O8" s="30"/>
      <c r="P8" s="2"/>
    </row>
    <row r="9" spans="2:16" ht="12.75">
      <c r="B9" s="3" t="s">
        <v>7</v>
      </c>
      <c r="C9" s="4" t="s">
        <v>2</v>
      </c>
      <c r="D9" s="237">
        <f>D8+1</f>
        <v>20</v>
      </c>
      <c r="E9" s="2"/>
      <c r="F9" s="22" t="s">
        <v>12</v>
      </c>
      <c r="G9" s="22" t="s">
        <v>140</v>
      </c>
      <c r="H9" s="30" t="s">
        <v>25</v>
      </c>
      <c r="I9" s="31" t="s">
        <v>206</v>
      </c>
      <c r="J9" s="31" t="s">
        <v>137</v>
      </c>
      <c r="K9" s="31" t="s">
        <v>190</v>
      </c>
      <c r="L9" s="30" t="s">
        <v>256</v>
      </c>
      <c r="M9" s="30"/>
      <c r="N9" s="237"/>
      <c r="O9" s="30"/>
      <c r="P9" s="2"/>
    </row>
    <row r="10" spans="2:16" ht="13.5" thickBot="1">
      <c r="B10" s="25" t="s">
        <v>7</v>
      </c>
      <c r="C10" s="24" t="s">
        <v>3</v>
      </c>
      <c r="D10" s="238">
        <f>D9+1</f>
        <v>21</v>
      </c>
      <c r="E10" s="7"/>
      <c r="F10" s="463" t="s">
        <v>12</v>
      </c>
      <c r="G10" s="463" t="s">
        <v>140</v>
      </c>
      <c r="H10" s="126" t="s">
        <v>25</v>
      </c>
      <c r="I10" s="256" t="s">
        <v>207</v>
      </c>
      <c r="J10" s="256" t="s">
        <v>137</v>
      </c>
      <c r="K10" s="256" t="s">
        <v>190</v>
      </c>
      <c r="L10" s="126" t="s">
        <v>465</v>
      </c>
      <c r="M10" s="126"/>
      <c r="N10" s="256"/>
      <c r="O10" s="126"/>
      <c r="P10" s="15"/>
    </row>
    <row r="11" spans="2:16" ht="13.5" thickTop="1">
      <c r="B11" s="9" t="s">
        <v>7</v>
      </c>
      <c r="C11" s="6" t="s">
        <v>0</v>
      </c>
      <c r="D11" s="325">
        <f>D7+7</f>
        <v>25</v>
      </c>
      <c r="E11" s="6"/>
      <c r="F11" s="409" t="s">
        <v>12</v>
      </c>
      <c r="G11" s="409" t="s">
        <v>141</v>
      </c>
      <c r="H11" s="30" t="s">
        <v>25</v>
      </c>
      <c r="I11" s="127" t="s">
        <v>411</v>
      </c>
      <c r="J11" s="125" t="s">
        <v>137</v>
      </c>
      <c r="K11" s="128" t="s">
        <v>189</v>
      </c>
      <c r="L11" s="127" t="s">
        <v>414</v>
      </c>
      <c r="M11" s="127"/>
      <c r="N11" s="128" t="s">
        <v>426</v>
      </c>
      <c r="O11" s="127"/>
      <c r="P11" s="414"/>
    </row>
    <row r="12" spans="2:16" ht="12.75">
      <c r="B12" s="3" t="s">
        <v>7</v>
      </c>
      <c r="C12" s="17" t="s">
        <v>1</v>
      </c>
      <c r="D12" s="237">
        <f>D11+1</f>
        <v>26</v>
      </c>
      <c r="E12" s="4"/>
      <c r="F12" s="22" t="s">
        <v>12</v>
      </c>
      <c r="G12" s="22" t="s">
        <v>141</v>
      </c>
      <c r="H12" s="30" t="s">
        <v>25</v>
      </c>
      <c r="I12" s="30" t="s">
        <v>207</v>
      </c>
      <c r="J12" s="163" t="s">
        <v>137</v>
      </c>
      <c r="K12" s="31" t="s">
        <v>189</v>
      </c>
      <c r="L12" s="30" t="s">
        <v>448</v>
      </c>
      <c r="M12" s="30"/>
      <c r="N12" s="31"/>
      <c r="O12" s="30"/>
      <c r="P12" s="10"/>
    </row>
    <row r="13" spans="2:16" ht="12.75">
      <c r="B13" s="3" t="s">
        <v>7</v>
      </c>
      <c r="C13" s="17" t="s">
        <v>2</v>
      </c>
      <c r="D13" s="237">
        <f>D12+1</f>
        <v>27</v>
      </c>
      <c r="E13" s="4"/>
      <c r="F13" s="22" t="s">
        <v>17</v>
      </c>
      <c r="G13" s="22" t="s">
        <v>143</v>
      </c>
      <c r="H13" s="30" t="s">
        <v>25</v>
      </c>
      <c r="I13" s="30" t="s">
        <v>411</v>
      </c>
      <c r="J13" s="31" t="s">
        <v>137</v>
      </c>
      <c r="K13" s="31" t="s">
        <v>190</v>
      </c>
      <c r="L13" s="30" t="s">
        <v>414</v>
      </c>
      <c r="M13" s="30"/>
      <c r="N13" s="31" t="s">
        <v>426</v>
      </c>
      <c r="O13" s="30"/>
      <c r="P13" s="10"/>
    </row>
    <row r="14" spans="2:16" ht="13.5" thickBot="1">
      <c r="B14" s="25" t="s">
        <v>7</v>
      </c>
      <c r="C14" s="24" t="s">
        <v>3</v>
      </c>
      <c r="D14" s="238">
        <f>D13+1</f>
        <v>28</v>
      </c>
      <c r="E14" s="24"/>
      <c r="F14" s="463" t="s">
        <v>17</v>
      </c>
      <c r="G14" s="464" t="s">
        <v>491</v>
      </c>
      <c r="H14" s="465" t="s">
        <v>20</v>
      </c>
      <c r="I14" s="126" t="s">
        <v>207</v>
      </c>
      <c r="J14" s="256" t="s">
        <v>137</v>
      </c>
      <c r="K14" s="256" t="s">
        <v>190</v>
      </c>
      <c r="L14" s="126" t="s">
        <v>448</v>
      </c>
      <c r="M14" s="126"/>
      <c r="N14" s="238"/>
      <c r="O14" s="126"/>
      <c r="P14" s="10"/>
    </row>
    <row r="15" spans="2:16" ht="13.5" thickTop="1">
      <c r="B15" s="9" t="s">
        <v>4</v>
      </c>
      <c r="C15" s="21" t="s">
        <v>0</v>
      </c>
      <c r="D15" s="325">
        <v>2</v>
      </c>
      <c r="E15" s="27"/>
      <c r="F15" s="413" t="s">
        <v>360</v>
      </c>
      <c r="G15" s="413" t="s">
        <v>152</v>
      </c>
      <c r="H15" s="130" t="s">
        <v>29</v>
      </c>
      <c r="I15" s="127" t="s">
        <v>412</v>
      </c>
      <c r="J15" s="127" t="s">
        <v>478</v>
      </c>
      <c r="K15" s="128" t="s">
        <v>189</v>
      </c>
      <c r="L15" s="127" t="s">
        <v>450</v>
      </c>
      <c r="M15" s="127"/>
      <c r="N15" s="167" t="s">
        <v>142</v>
      </c>
      <c r="O15" s="65" t="s">
        <v>539</v>
      </c>
      <c r="P15" s="138" t="s">
        <v>499</v>
      </c>
    </row>
    <row r="16" spans="2:16" ht="12.75">
      <c r="B16" s="9" t="s">
        <v>4</v>
      </c>
      <c r="C16" s="19" t="s">
        <v>1</v>
      </c>
      <c r="D16" s="237">
        <f>D15+1</f>
        <v>3</v>
      </c>
      <c r="E16" s="17"/>
      <c r="F16" s="413" t="s">
        <v>360</v>
      </c>
      <c r="G16" s="28" t="s">
        <v>152</v>
      </c>
      <c r="H16" s="33" t="s">
        <v>29</v>
      </c>
      <c r="I16" s="30" t="s">
        <v>412</v>
      </c>
      <c r="J16" s="127" t="s">
        <v>478</v>
      </c>
      <c r="K16" s="31" t="s">
        <v>189</v>
      </c>
      <c r="L16" s="30" t="s">
        <v>479</v>
      </c>
      <c r="M16" s="30"/>
      <c r="N16" s="156" t="s">
        <v>142</v>
      </c>
      <c r="O16" s="237" t="s">
        <v>540</v>
      </c>
      <c r="P16" s="138" t="s">
        <v>499</v>
      </c>
    </row>
    <row r="17" spans="2:16" ht="12.75">
      <c r="B17" s="9" t="s">
        <v>4</v>
      </c>
      <c r="C17" s="19" t="s">
        <v>2</v>
      </c>
      <c r="D17" s="237">
        <f>D16+1</f>
        <v>4</v>
      </c>
      <c r="E17" s="17"/>
      <c r="F17" s="413" t="s">
        <v>360</v>
      </c>
      <c r="G17" s="28" t="s">
        <v>152</v>
      </c>
      <c r="H17" s="33" t="s">
        <v>29</v>
      </c>
      <c r="I17" s="127" t="s">
        <v>412</v>
      </c>
      <c r="J17" s="127" t="s">
        <v>478</v>
      </c>
      <c r="K17" s="31" t="s">
        <v>190</v>
      </c>
      <c r="L17" s="30" t="s">
        <v>480</v>
      </c>
      <c r="M17" s="30"/>
      <c r="N17" s="156" t="s">
        <v>142</v>
      </c>
      <c r="O17" s="237">
        <v>208</v>
      </c>
      <c r="P17" s="138" t="s">
        <v>499</v>
      </c>
    </row>
    <row r="18" spans="2:16" ht="13.5" thickBot="1">
      <c r="B18" s="9" t="s">
        <v>4</v>
      </c>
      <c r="C18" s="20" t="s">
        <v>3</v>
      </c>
      <c r="D18" s="238">
        <f>D17+1</f>
        <v>5</v>
      </c>
      <c r="E18" s="24"/>
      <c r="F18" s="415" t="s">
        <v>360</v>
      </c>
      <c r="G18" s="415" t="s">
        <v>152</v>
      </c>
      <c r="H18" s="129" t="s">
        <v>29</v>
      </c>
      <c r="I18" s="126" t="s">
        <v>412</v>
      </c>
      <c r="J18" s="126" t="s">
        <v>478</v>
      </c>
      <c r="K18" s="256" t="s">
        <v>190</v>
      </c>
      <c r="L18" s="126" t="s">
        <v>481</v>
      </c>
      <c r="M18" s="126"/>
      <c r="N18" s="62" t="s">
        <v>142</v>
      </c>
      <c r="O18" s="238"/>
      <c r="P18" s="138" t="s">
        <v>499</v>
      </c>
    </row>
    <row r="19" spans="2:16" ht="13.5" thickTop="1">
      <c r="B19" s="9" t="s">
        <v>4</v>
      </c>
      <c r="C19" s="6" t="s">
        <v>0</v>
      </c>
      <c r="D19" s="325">
        <v>9</v>
      </c>
      <c r="E19" s="27"/>
      <c r="F19" s="413" t="s">
        <v>360</v>
      </c>
      <c r="G19" s="413" t="s">
        <v>210</v>
      </c>
      <c r="H19" s="130" t="s">
        <v>300</v>
      </c>
      <c r="I19" s="228" t="s">
        <v>420</v>
      </c>
      <c r="J19" s="130" t="s">
        <v>137</v>
      </c>
      <c r="K19" s="335" t="s">
        <v>189</v>
      </c>
      <c r="L19" s="130" t="s">
        <v>454</v>
      </c>
      <c r="M19" s="127"/>
      <c r="N19" s="65"/>
      <c r="O19" s="65"/>
      <c r="P19" s="414"/>
    </row>
    <row r="20" spans="2:16" ht="12.75">
      <c r="B20" s="3" t="s">
        <v>4</v>
      </c>
      <c r="C20" s="17" t="s">
        <v>1</v>
      </c>
      <c r="D20" s="237">
        <f>D19+1</f>
        <v>10</v>
      </c>
      <c r="E20" s="17"/>
      <c r="F20" s="413" t="s">
        <v>360</v>
      </c>
      <c r="G20" s="28" t="s">
        <v>144</v>
      </c>
      <c r="H20" s="33" t="s">
        <v>20</v>
      </c>
      <c r="I20" s="140" t="s">
        <v>420</v>
      </c>
      <c r="J20" s="334" t="s">
        <v>137</v>
      </c>
      <c r="K20" s="334" t="s">
        <v>189</v>
      </c>
      <c r="L20" s="130" t="s">
        <v>454</v>
      </c>
      <c r="M20" s="30"/>
      <c r="N20" s="237"/>
      <c r="O20" s="237"/>
      <c r="P20" s="10"/>
    </row>
    <row r="21" spans="2:16" ht="12.75">
      <c r="B21" s="3" t="s">
        <v>4</v>
      </c>
      <c r="C21" s="17" t="s">
        <v>2</v>
      </c>
      <c r="D21" s="237">
        <f>D20+1</f>
        <v>11</v>
      </c>
      <c r="E21" s="17"/>
      <c r="F21" s="413" t="s">
        <v>360</v>
      </c>
      <c r="G21" s="28" t="s">
        <v>144</v>
      </c>
      <c r="H21" s="33" t="s">
        <v>20</v>
      </c>
      <c r="I21" s="140" t="s">
        <v>420</v>
      </c>
      <c r="J21" s="33" t="s">
        <v>137</v>
      </c>
      <c r="K21" s="334" t="s">
        <v>190</v>
      </c>
      <c r="L21" s="130" t="s">
        <v>482</v>
      </c>
      <c r="M21" s="30"/>
      <c r="N21" s="156"/>
      <c r="O21" s="237"/>
      <c r="P21" s="10"/>
    </row>
    <row r="22" spans="2:16" ht="13.5" thickBot="1">
      <c r="B22" s="344" t="s">
        <v>4</v>
      </c>
      <c r="C22" s="502" t="s">
        <v>3</v>
      </c>
      <c r="D22" s="503">
        <f>D21+1</f>
        <v>12</v>
      </c>
      <c r="E22" s="502"/>
      <c r="F22" s="502" t="s">
        <v>428</v>
      </c>
      <c r="G22" s="506" t="s">
        <v>428</v>
      </c>
      <c r="H22" s="503"/>
      <c r="I22" s="536" t="s">
        <v>496</v>
      </c>
      <c r="J22" s="537" t="s">
        <v>496</v>
      </c>
      <c r="K22" s="537" t="s">
        <v>496</v>
      </c>
      <c r="L22" s="534" t="s">
        <v>529</v>
      </c>
      <c r="M22" s="514"/>
      <c r="N22" s="538"/>
      <c r="O22" s="515"/>
      <c r="P22" s="534" t="s">
        <v>529</v>
      </c>
    </row>
    <row r="23" spans="2:16" ht="14.25" thickBot="1" thickTop="1">
      <c r="B23" s="138" t="s">
        <v>4</v>
      </c>
      <c r="C23" s="348" t="s">
        <v>0</v>
      </c>
      <c r="D23" s="325">
        <f>D19+7</f>
        <v>16</v>
      </c>
      <c r="E23" s="27"/>
      <c r="F23" s="413" t="s">
        <v>360</v>
      </c>
      <c r="G23" s="413" t="s">
        <v>145</v>
      </c>
      <c r="H23" s="130" t="s">
        <v>20</v>
      </c>
      <c r="I23" s="249" t="s">
        <v>415</v>
      </c>
      <c r="J23" s="416" t="s">
        <v>137</v>
      </c>
      <c r="K23" s="335" t="s">
        <v>189</v>
      </c>
      <c r="L23" s="127" t="s">
        <v>256</v>
      </c>
      <c r="M23" s="127" t="s">
        <v>446</v>
      </c>
      <c r="N23" s="228" t="s">
        <v>449</v>
      </c>
      <c r="O23" s="126" t="s">
        <v>511</v>
      </c>
      <c r="P23" s="136" t="s">
        <v>512</v>
      </c>
    </row>
    <row r="24" spans="2:16" ht="14.25" thickBot="1" thickTop="1">
      <c r="B24" s="3" t="s">
        <v>4</v>
      </c>
      <c r="C24" s="2" t="s">
        <v>1</v>
      </c>
      <c r="D24" s="237">
        <f>D23+1</f>
        <v>17</v>
      </c>
      <c r="E24" s="17"/>
      <c r="F24" s="413" t="s">
        <v>360</v>
      </c>
      <c r="G24" s="413" t="s">
        <v>145</v>
      </c>
      <c r="H24" s="130" t="s">
        <v>20</v>
      </c>
      <c r="I24" s="249" t="s">
        <v>415</v>
      </c>
      <c r="J24" s="347" t="s">
        <v>137</v>
      </c>
      <c r="K24" s="334" t="s">
        <v>190</v>
      </c>
      <c r="L24" s="30" t="s">
        <v>417</v>
      </c>
      <c r="M24" s="30" t="s">
        <v>446</v>
      </c>
      <c r="N24" s="140" t="s">
        <v>449</v>
      </c>
      <c r="O24" s="126" t="s">
        <v>511</v>
      </c>
      <c r="P24" s="134" t="s">
        <v>512</v>
      </c>
    </row>
    <row r="25" spans="2:16" ht="13.5" thickTop="1">
      <c r="B25" s="3" t="s">
        <v>4</v>
      </c>
      <c r="C25" s="4" t="s">
        <v>2</v>
      </c>
      <c r="D25" s="326">
        <f>D24+1</f>
        <v>18</v>
      </c>
      <c r="E25" s="12"/>
      <c r="F25" s="4" t="s">
        <v>360</v>
      </c>
      <c r="G25" s="28" t="s">
        <v>338</v>
      </c>
      <c r="H25" s="33" t="s">
        <v>20</v>
      </c>
      <c r="I25" s="140" t="s">
        <v>420</v>
      </c>
      <c r="J25" s="33" t="s">
        <v>137</v>
      </c>
      <c r="K25" s="33" t="s">
        <v>190</v>
      </c>
      <c r="L25" s="33" t="s">
        <v>454</v>
      </c>
      <c r="M25" s="326"/>
      <c r="N25" s="326"/>
      <c r="O25" s="326"/>
      <c r="P25" s="12"/>
    </row>
    <row r="26" spans="2:16" ht="13.5" thickBot="1">
      <c r="B26" s="25" t="s">
        <v>4</v>
      </c>
      <c r="C26" s="20" t="s">
        <v>3</v>
      </c>
      <c r="D26" s="238">
        <f>D25+1</f>
        <v>19</v>
      </c>
      <c r="E26" s="24"/>
      <c r="F26" s="415" t="s">
        <v>432</v>
      </c>
      <c r="G26" s="415" t="s">
        <v>146</v>
      </c>
      <c r="H26" s="129" t="s">
        <v>20</v>
      </c>
      <c r="I26" s="487" t="s">
        <v>257</v>
      </c>
      <c r="J26" s="488" t="s">
        <v>137</v>
      </c>
      <c r="K26" s="488" t="s">
        <v>337</v>
      </c>
      <c r="L26" s="489" t="s">
        <v>20</v>
      </c>
      <c r="M26" s="126"/>
      <c r="N26" s="418"/>
      <c r="O26" s="419"/>
      <c r="P26" s="417"/>
    </row>
    <row r="27" spans="2:16" ht="13.5" thickTop="1">
      <c r="B27" s="14" t="s">
        <v>4</v>
      </c>
      <c r="C27" s="6" t="s">
        <v>0</v>
      </c>
      <c r="D27" s="325">
        <f>D23+7</f>
        <v>23</v>
      </c>
      <c r="E27" s="27"/>
      <c r="F27" s="413" t="s">
        <v>432</v>
      </c>
      <c r="G27" s="360" t="s">
        <v>147</v>
      </c>
      <c r="H27" s="455" t="s">
        <v>20</v>
      </c>
      <c r="I27" s="130" t="s">
        <v>209</v>
      </c>
      <c r="J27" s="130" t="s">
        <v>137</v>
      </c>
      <c r="K27" s="130" t="s">
        <v>192</v>
      </c>
      <c r="L27" s="130" t="s">
        <v>451</v>
      </c>
      <c r="M27" s="127"/>
      <c r="N27" s="65"/>
      <c r="O27" s="65"/>
      <c r="P27" s="414"/>
    </row>
    <row r="28" spans="2:16" ht="12.75">
      <c r="B28" s="3" t="s">
        <v>4</v>
      </c>
      <c r="C28" s="19" t="s">
        <v>1</v>
      </c>
      <c r="D28" s="237">
        <f>D27+1</f>
        <v>24</v>
      </c>
      <c r="E28" s="17"/>
      <c r="F28" s="413" t="s">
        <v>360</v>
      </c>
      <c r="G28" s="28" t="s">
        <v>380</v>
      </c>
      <c r="H28" s="33" t="s">
        <v>20</v>
      </c>
      <c r="I28" s="33" t="s">
        <v>209</v>
      </c>
      <c r="J28" s="33" t="s">
        <v>255</v>
      </c>
      <c r="K28" s="33" t="s">
        <v>194</v>
      </c>
      <c r="L28" s="130" t="s">
        <v>452</v>
      </c>
      <c r="M28" s="30"/>
      <c r="N28" s="237"/>
      <c r="O28" s="237"/>
      <c r="P28" s="10"/>
    </row>
    <row r="29" spans="2:16" ht="12.75">
      <c r="B29" s="3" t="s">
        <v>4</v>
      </c>
      <c r="C29" s="4" t="s">
        <v>2</v>
      </c>
      <c r="D29" s="237">
        <f>D28+1</f>
        <v>25</v>
      </c>
      <c r="E29" s="17"/>
      <c r="F29" s="413" t="s">
        <v>360</v>
      </c>
      <c r="G29" s="413" t="s">
        <v>148</v>
      </c>
      <c r="H29" s="334" t="s">
        <v>25</v>
      </c>
      <c r="I29" s="33" t="s">
        <v>209</v>
      </c>
      <c r="J29" s="33" t="s">
        <v>137</v>
      </c>
      <c r="K29" s="33" t="s">
        <v>193</v>
      </c>
      <c r="L29" s="33" t="s">
        <v>453</v>
      </c>
      <c r="M29" s="30"/>
      <c r="N29" s="237"/>
      <c r="O29" s="237"/>
      <c r="P29" s="10"/>
    </row>
    <row r="30" spans="2:16" ht="13.5" thickBot="1">
      <c r="B30" s="25" t="s">
        <v>4</v>
      </c>
      <c r="C30" s="7" t="s">
        <v>3</v>
      </c>
      <c r="D30" s="238">
        <f>D29+1</f>
        <v>26</v>
      </c>
      <c r="E30" s="24"/>
      <c r="F30" s="415" t="s">
        <v>360</v>
      </c>
      <c r="G30" s="415" t="s">
        <v>149</v>
      </c>
      <c r="H30" s="129" t="s">
        <v>25</v>
      </c>
      <c r="I30" s="129" t="s">
        <v>209</v>
      </c>
      <c r="J30" s="129" t="s">
        <v>137</v>
      </c>
      <c r="K30" s="129" t="s">
        <v>191</v>
      </c>
      <c r="L30" s="129" t="s">
        <v>452</v>
      </c>
      <c r="M30" s="126"/>
      <c r="N30" s="238"/>
      <c r="O30" s="238"/>
      <c r="P30" s="417"/>
    </row>
    <row r="31" spans="2:16" ht="13.5" thickTop="1">
      <c r="B31" s="9" t="s">
        <v>4</v>
      </c>
      <c r="C31" s="21" t="s">
        <v>0</v>
      </c>
      <c r="D31" s="325">
        <f>D27+7</f>
        <v>30</v>
      </c>
      <c r="E31" s="6"/>
      <c r="F31" s="413" t="s">
        <v>360</v>
      </c>
      <c r="G31" s="413" t="s">
        <v>427</v>
      </c>
      <c r="H31" s="130" t="s">
        <v>25</v>
      </c>
      <c r="I31" s="335" t="s">
        <v>505</v>
      </c>
      <c r="J31" s="335" t="s">
        <v>137</v>
      </c>
      <c r="K31" s="335" t="s">
        <v>189</v>
      </c>
      <c r="L31" s="335" t="s">
        <v>455</v>
      </c>
      <c r="M31" s="127"/>
      <c r="N31" s="65"/>
      <c r="O31" s="65"/>
      <c r="P31" s="1"/>
    </row>
    <row r="32" spans="2:16" ht="12.75">
      <c r="B32" s="3" t="s">
        <v>4</v>
      </c>
      <c r="C32" s="19" t="s">
        <v>1</v>
      </c>
      <c r="D32" s="237">
        <f>D31+1</f>
        <v>31</v>
      </c>
      <c r="E32" s="19"/>
      <c r="F32" s="413" t="s">
        <v>360</v>
      </c>
      <c r="G32" s="413" t="s">
        <v>427</v>
      </c>
      <c r="H32" s="33" t="s">
        <v>25</v>
      </c>
      <c r="I32" s="33" t="s">
        <v>505</v>
      </c>
      <c r="J32" s="33" t="s">
        <v>137</v>
      </c>
      <c r="K32" s="334" t="s">
        <v>189</v>
      </c>
      <c r="L32" s="33" t="s">
        <v>456</v>
      </c>
      <c r="M32" s="30"/>
      <c r="N32" s="237"/>
      <c r="O32" s="237"/>
      <c r="P32" s="2"/>
    </row>
    <row r="33" spans="2:16" ht="12.75">
      <c r="B33" s="344" t="s">
        <v>5</v>
      </c>
      <c r="C33" s="261" t="s">
        <v>2</v>
      </c>
      <c r="D33" s="262">
        <v>1</v>
      </c>
      <c r="E33" s="261"/>
      <c r="F33" s="507" t="s">
        <v>428</v>
      </c>
      <c r="G33" s="261" t="s">
        <v>428</v>
      </c>
      <c r="H33" s="262"/>
      <c r="I33" s="535" t="s">
        <v>496</v>
      </c>
      <c r="J33" s="535" t="s">
        <v>496</v>
      </c>
      <c r="K33" s="535" t="s">
        <v>496</v>
      </c>
      <c r="L33" s="262" t="s">
        <v>492</v>
      </c>
      <c r="M33" s="262"/>
      <c r="N33" s="262"/>
      <c r="O33" s="262"/>
      <c r="P33" s="261" t="s">
        <v>492</v>
      </c>
    </row>
    <row r="34" spans="2:16" ht="13.5" thickBot="1">
      <c r="B34" s="25" t="s">
        <v>5</v>
      </c>
      <c r="C34" s="8" t="s">
        <v>3</v>
      </c>
      <c r="D34" s="238">
        <f>D33+1</f>
        <v>2</v>
      </c>
      <c r="E34" s="24"/>
      <c r="F34" s="415" t="s">
        <v>360</v>
      </c>
      <c r="G34" s="415" t="s">
        <v>427</v>
      </c>
      <c r="H34" s="129" t="s">
        <v>20</v>
      </c>
      <c r="I34" s="129" t="s">
        <v>505</v>
      </c>
      <c r="J34" s="129" t="s">
        <v>137</v>
      </c>
      <c r="K34" s="129" t="s">
        <v>190</v>
      </c>
      <c r="L34" s="129" t="s">
        <v>456</v>
      </c>
      <c r="M34" s="129"/>
      <c r="N34" s="412"/>
      <c r="O34" s="126"/>
      <c r="P34" s="7"/>
    </row>
    <row r="35" spans="2:16" ht="13.5" thickTop="1">
      <c r="B35" s="9" t="s">
        <v>5</v>
      </c>
      <c r="C35" s="6" t="s">
        <v>0</v>
      </c>
      <c r="D35" s="167">
        <v>6</v>
      </c>
      <c r="E35" s="420"/>
      <c r="F35" s="413" t="s">
        <v>360</v>
      </c>
      <c r="G35" s="413" t="s">
        <v>150</v>
      </c>
      <c r="H35" s="33" t="s">
        <v>20</v>
      </c>
      <c r="I35" s="130" t="s">
        <v>505</v>
      </c>
      <c r="J35" s="335" t="s">
        <v>137</v>
      </c>
      <c r="K35" s="335" t="s">
        <v>190</v>
      </c>
      <c r="L35" s="335" t="s">
        <v>455</v>
      </c>
      <c r="M35" s="130"/>
      <c r="N35" s="130"/>
      <c r="O35" s="130" t="s">
        <v>498</v>
      </c>
      <c r="P35" s="413" t="s">
        <v>504</v>
      </c>
    </row>
    <row r="36" spans="2:16" ht="12.75">
      <c r="B36" s="3" t="s">
        <v>5</v>
      </c>
      <c r="C36" s="4" t="s">
        <v>1</v>
      </c>
      <c r="D36" s="326">
        <f>D35+1</f>
        <v>7</v>
      </c>
      <c r="E36" s="19"/>
      <c r="F36" s="28" t="s">
        <v>360</v>
      </c>
      <c r="G36" s="490" t="s">
        <v>150</v>
      </c>
      <c r="H36" s="33" t="s">
        <v>20</v>
      </c>
      <c r="I36" s="33" t="s">
        <v>257</v>
      </c>
      <c r="J36" s="33" t="s">
        <v>137</v>
      </c>
      <c r="K36" s="33" t="s">
        <v>190</v>
      </c>
      <c r="L36" s="335" t="s">
        <v>455</v>
      </c>
      <c r="M36" s="33"/>
      <c r="N36" s="28"/>
      <c r="O36" s="33" t="s">
        <v>498</v>
      </c>
      <c r="P36" s="28" t="s">
        <v>497</v>
      </c>
    </row>
    <row r="37" spans="2:16" ht="12.75">
      <c r="B37" s="3" t="s">
        <v>5</v>
      </c>
      <c r="C37" s="2" t="s">
        <v>2</v>
      </c>
      <c r="D37" s="237">
        <f>D36+1</f>
        <v>8</v>
      </c>
      <c r="E37" s="19"/>
      <c r="F37" s="28" t="s">
        <v>360</v>
      </c>
      <c r="G37" s="28" t="s">
        <v>151</v>
      </c>
      <c r="H37" s="33" t="s">
        <v>20</v>
      </c>
      <c r="I37" s="33" t="s">
        <v>398</v>
      </c>
      <c r="J37" s="33" t="s">
        <v>137</v>
      </c>
      <c r="K37" s="33" t="s">
        <v>189</v>
      </c>
      <c r="L37" s="33" t="s">
        <v>457</v>
      </c>
      <c r="M37" s="33"/>
      <c r="N37" s="31"/>
      <c r="O37" s="30"/>
      <c r="P37" s="2"/>
    </row>
    <row r="38" spans="2:16" ht="13.5" thickBot="1">
      <c r="B38" s="25" t="s">
        <v>5</v>
      </c>
      <c r="C38" s="7" t="s">
        <v>3</v>
      </c>
      <c r="D38" s="238">
        <f>D37+1</f>
        <v>9</v>
      </c>
      <c r="E38" s="24"/>
      <c r="F38" s="415" t="s">
        <v>360</v>
      </c>
      <c r="G38" s="415" t="s">
        <v>151</v>
      </c>
      <c r="H38" s="129" t="s">
        <v>20</v>
      </c>
      <c r="I38" s="129" t="s">
        <v>399</v>
      </c>
      <c r="J38" s="129" t="s">
        <v>137</v>
      </c>
      <c r="K38" s="137" t="s">
        <v>189</v>
      </c>
      <c r="L38" s="129" t="s">
        <v>458</v>
      </c>
      <c r="M38" s="129"/>
      <c r="N38" s="238"/>
      <c r="O38" s="238"/>
      <c r="P38" s="7"/>
    </row>
    <row r="39" spans="2:18" ht="13.5" thickTop="1">
      <c r="B39" s="9" t="s">
        <v>5</v>
      </c>
      <c r="C39" s="6" t="s">
        <v>0</v>
      </c>
      <c r="D39" s="325">
        <f>D35+7</f>
        <v>13</v>
      </c>
      <c r="E39" s="6"/>
      <c r="F39" s="413" t="s">
        <v>360</v>
      </c>
      <c r="G39" s="413" t="s">
        <v>195</v>
      </c>
      <c r="H39" s="130" t="s">
        <v>20</v>
      </c>
      <c r="I39" s="130" t="s">
        <v>398</v>
      </c>
      <c r="J39" s="130" t="s">
        <v>137</v>
      </c>
      <c r="K39" s="130" t="s">
        <v>190</v>
      </c>
      <c r="L39" s="130" t="s">
        <v>457</v>
      </c>
      <c r="M39" s="130"/>
      <c r="N39" s="1"/>
      <c r="O39" s="65"/>
      <c r="P39" s="185"/>
      <c r="R39" s="483"/>
    </row>
    <row r="40" spans="2:16" ht="12.75">
      <c r="B40" s="3" t="s">
        <v>5</v>
      </c>
      <c r="C40" s="4" t="s">
        <v>1</v>
      </c>
      <c r="D40" s="237">
        <f>D39+1</f>
        <v>14</v>
      </c>
      <c r="E40" s="4"/>
      <c r="F40" s="28" t="s">
        <v>360</v>
      </c>
      <c r="G40" s="28" t="s">
        <v>491</v>
      </c>
      <c r="H40" s="33" t="s">
        <v>20</v>
      </c>
      <c r="I40" s="33" t="s">
        <v>399</v>
      </c>
      <c r="J40" s="33" t="s">
        <v>137</v>
      </c>
      <c r="K40" s="33" t="s">
        <v>190</v>
      </c>
      <c r="L40" s="33" t="s">
        <v>458</v>
      </c>
      <c r="M40" s="33"/>
      <c r="N40" s="31"/>
      <c r="O40" s="237"/>
      <c r="P40" s="2"/>
    </row>
    <row r="41" spans="2:16" ht="12.75">
      <c r="B41" s="3" t="s">
        <v>5</v>
      </c>
      <c r="C41" s="4" t="s">
        <v>2</v>
      </c>
      <c r="D41" s="237">
        <f>D40+1</f>
        <v>15</v>
      </c>
      <c r="E41" s="340"/>
      <c r="F41" s="28" t="s">
        <v>360</v>
      </c>
      <c r="G41" s="28" t="s">
        <v>491</v>
      </c>
      <c r="H41" s="33" t="s">
        <v>20</v>
      </c>
      <c r="I41" s="28" t="s">
        <v>416</v>
      </c>
      <c r="J41" s="33" t="s">
        <v>153</v>
      </c>
      <c r="K41" s="33" t="s">
        <v>190</v>
      </c>
      <c r="L41" s="33" t="s">
        <v>466</v>
      </c>
      <c r="M41" s="140"/>
      <c r="N41" s="156" t="s">
        <v>142</v>
      </c>
      <c r="O41" s="237"/>
      <c r="P41" s="3" t="s">
        <v>499</v>
      </c>
    </row>
    <row r="42" spans="2:16" ht="13.5" thickBot="1">
      <c r="B42" s="25" t="s">
        <v>5</v>
      </c>
      <c r="C42" s="16" t="s">
        <v>3</v>
      </c>
      <c r="D42" s="238">
        <f>D41+1</f>
        <v>16</v>
      </c>
      <c r="E42" s="20"/>
      <c r="F42" s="415" t="s">
        <v>360</v>
      </c>
      <c r="G42" s="359" t="s">
        <v>502</v>
      </c>
      <c r="H42" s="129" t="s">
        <v>25</v>
      </c>
      <c r="I42" s="415" t="s">
        <v>416</v>
      </c>
      <c r="J42" s="129" t="s">
        <v>153</v>
      </c>
      <c r="K42" s="129" t="s">
        <v>190</v>
      </c>
      <c r="L42" s="129" t="s">
        <v>466</v>
      </c>
      <c r="M42" s="129"/>
      <c r="N42" s="62" t="s">
        <v>142</v>
      </c>
      <c r="O42" s="137" t="s">
        <v>511</v>
      </c>
      <c r="P42" s="25" t="s">
        <v>499</v>
      </c>
    </row>
    <row r="43" spans="2:16" ht="13.5" thickTop="1">
      <c r="B43" s="9" t="s">
        <v>5</v>
      </c>
      <c r="C43" s="348" t="s">
        <v>0</v>
      </c>
      <c r="D43" s="325">
        <f>D39+7</f>
        <v>20</v>
      </c>
      <c r="E43" s="6"/>
      <c r="F43" s="428" t="s">
        <v>363</v>
      </c>
      <c r="G43" s="428" t="s">
        <v>254</v>
      </c>
      <c r="H43" s="258" t="s">
        <v>23</v>
      </c>
      <c r="I43" s="413" t="s">
        <v>416</v>
      </c>
      <c r="J43" s="130" t="s">
        <v>153</v>
      </c>
      <c r="K43" s="228" t="s">
        <v>189</v>
      </c>
      <c r="L43" s="130" t="s">
        <v>466</v>
      </c>
      <c r="M43" s="65"/>
      <c r="N43" s="167" t="s">
        <v>142</v>
      </c>
      <c r="O43" s="228"/>
      <c r="P43" s="9" t="s">
        <v>499</v>
      </c>
    </row>
    <row r="44" spans="2:16" ht="12.75">
      <c r="B44" s="3" t="s">
        <v>5</v>
      </c>
      <c r="C44" s="12" t="s">
        <v>1</v>
      </c>
      <c r="D44" s="237">
        <f>D43+1</f>
        <v>21</v>
      </c>
      <c r="E44" s="4"/>
      <c r="F44" s="291" t="s">
        <v>363</v>
      </c>
      <c r="G44" s="291" t="s">
        <v>154</v>
      </c>
      <c r="H44" s="258" t="s">
        <v>23</v>
      </c>
      <c r="I44" s="28" t="s">
        <v>416</v>
      </c>
      <c r="J44" s="33" t="s">
        <v>153</v>
      </c>
      <c r="K44" s="140" t="s">
        <v>189</v>
      </c>
      <c r="L44" s="33" t="s">
        <v>466</v>
      </c>
      <c r="M44" s="2"/>
      <c r="N44" s="156" t="s">
        <v>142</v>
      </c>
      <c r="O44" s="140"/>
      <c r="P44" s="3" t="s">
        <v>499</v>
      </c>
    </row>
    <row r="45" spans="2:16" ht="12.75">
      <c r="B45" s="3" t="s">
        <v>5</v>
      </c>
      <c r="C45" s="4" t="s">
        <v>2</v>
      </c>
      <c r="D45" s="237">
        <f>D44+1</f>
        <v>22</v>
      </c>
      <c r="E45" s="4"/>
      <c r="F45" s="291" t="s">
        <v>363</v>
      </c>
      <c r="G45" s="291" t="s">
        <v>154</v>
      </c>
      <c r="H45" s="258" t="s">
        <v>23</v>
      </c>
      <c r="I45" s="257" t="s">
        <v>208</v>
      </c>
      <c r="J45" s="131" t="s">
        <v>137</v>
      </c>
      <c r="K45" s="258" t="s">
        <v>192</v>
      </c>
      <c r="L45" s="131" t="s">
        <v>459</v>
      </c>
      <c r="M45" s="391"/>
      <c r="N45" s="44"/>
      <c r="O45" s="237" t="s">
        <v>541</v>
      </c>
      <c r="P45" s="2"/>
    </row>
    <row r="46" spans="2:16" ht="13.5" thickBot="1">
      <c r="B46" s="25" t="s">
        <v>5</v>
      </c>
      <c r="C46" s="8" t="s">
        <v>3</v>
      </c>
      <c r="D46" s="238">
        <f>D45+1</f>
        <v>23</v>
      </c>
      <c r="E46" s="8"/>
      <c r="F46" s="425" t="s">
        <v>363</v>
      </c>
      <c r="G46" s="423" t="s">
        <v>155</v>
      </c>
      <c r="H46" s="426" t="s">
        <v>23</v>
      </c>
      <c r="I46" s="260" t="s">
        <v>208</v>
      </c>
      <c r="J46" s="424" t="s">
        <v>137</v>
      </c>
      <c r="K46" s="387" t="s">
        <v>194</v>
      </c>
      <c r="L46" s="424" t="s">
        <v>459</v>
      </c>
      <c r="M46" s="7"/>
      <c r="N46" s="7"/>
      <c r="O46" s="238" t="s">
        <v>542</v>
      </c>
      <c r="P46" s="7"/>
    </row>
    <row r="47" spans="2:16" ht="13.5" thickTop="1">
      <c r="B47" s="9" t="s">
        <v>5</v>
      </c>
      <c r="C47" s="21" t="s">
        <v>0</v>
      </c>
      <c r="D47" s="325">
        <f>D43+7</f>
        <v>27</v>
      </c>
      <c r="E47" s="21"/>
      <c r="F47" s="428" t="s">
        <v>363</v>
      </c>
      <c r="G47" s="421" t="s">
        <v>155</v>
      </c>
      <c r="H47" s="224" t="s">
        <v>23</v>
      </c>
      <c r="I47" s="259" t="s">
        <v>208</v>
      </c>
      <c r="J47" s="422" t="s">
        <v>137</v>
      </c>
      <c r="K47" s="224" t="s">
        <v>193</v>
      </c>
      <c r="L47" s="422" t="s">
        <v>459</v>
      </c>
      <c r="M47" s="224"/>
      <c r="N47" s="65"/>
      <c r="O47" s="65">
        <v>142</v>
      </c>
      <c r="P47" s="1"/>
    </row>
    <row r="48" spans="2:16" ht="12.75">
      <c r="B48" s="3" t="s">
        <v>5</v>
      </c>
      <c r="C48" s="19" t="s">
        <v>1</v>
      </c>
      <c r="D48" s="237">
        <f>D47+1</f>
        <v>28</v>
      </c>
      <c r="E48" s="19"/>
      <c r="F48" s="291" t="s">
        <v>363</v>
      </c>
      <c r="G48" s="26" t="s">
        <v>156</v>
      </c>
      <c r="H48" s="237" t="s">
        <v>23</v>
      </c>
      <c r="I48" s="257" t="s">
        <v>208</v>
      </c>
      <c r="J48" s="131" t="s">
        <v>137</v>
      </c>
      <c r="K48" s="258" t="s">
        <v>191</v>
      </c>
      <c r="L48" s="131" t="s">
        <v>459</v>
      </c>
      <c r="M48" s="258"/>
      <c r="N48" s="239"/>
      <c r="O48" s="237"/>
      <c r="P48" s="2"/>
    </row>
    <row r="49" spans="2:16" ht="12.75">
      <c r="B49" s="3" t="s">
        <v>5</v>
      </c>
      <c r="C49" s="19" t="s">
        <v>2</v>
      </c>
      <c r="D49" s="237">
        <f>D48+1</f>
        <v>29</v>
      </c>
      <c r="E49" s="19"/>
      <c r="F49" s="291" t="s">
        <v>363</v>
      </c>
      <c r="G49" s="291" t="s">
        <v>157</v>
      </c>
      <c r="H49" s="258" t="s">
        <v>23</v>
      </c>
      <c r="I49" s="131" t="s">
        <v>376</v>
      </c>
      <c r="J49" s="131" t="s">
        <v>137</v>
      </c>
      <c r="K49" s="131" t="s">
        <v>189</v>
      </c>
      <c r="L49" s="131" t="s">
        <v>395</v>
      </c>
      <c r="M49" s="131"/>
      <c r="N49" s="237"/>
      <c r="O49" s="237"/>
      <c r="P49" s="2"/>
    </row>
    <row r="50" spans="2:16" ht="13.5" thickBot="1">
      <c r="B50" s="25" t="s">
        <v>5</v>
      </c>
      <c r="C50" s="20" t="s">
        <v>3</v>
      </c>
      <c r="D50" s="238">
        <f>D49+1</f>
        <v>30</v>
      </c>
      <c r="E50" s="20"/>
      <c r="F50" s="425" t="s">
        <v>363</v>
      </c>
      <c r="G50" s="425" t="s">
        <v>339</v>
      </c>
      <c r="H50" s="387" t="s">
        <v>23</v>
      </c>
      <c r="I50" s="387" t="s">
        <v>207</v>
      </c>
      <c r="J50" s="424" t="s">
        <v>137</v>
      </c>
      <c r="K50" s="424" t="s">
        <v>189</v>
      </c>
      <c r="L50" s="424" t="s">
        <v>395</v>
      </c>
      <c r="M50" s="424"/>
      <c r="N50" s="238"/>
      <c r="O50" s="238"/>
      <c r="P50" s="7"/>
    </row>
    <row r="51" spans="2:16" ht="13.5" thickTop="1">
      <c r="B51" s="9" t="s">
        <v>6</v>
      </c>
      <c r="C51" s="348" t="s">
        <v>0</v>
      </c>
      <c r="D51" s="325">
        <v>4</v>
      </c>
      <c r="E51" s="427"/>
      <c r="F51" s="428" t="s">
        <v>363</v>
      </c>
      <c r="G51" s="484" t="s">
        <v>340</v>
      </c>
      <c r="H51" s="224" t="s">
        <v>23</v>
      </c>
      <c r="I51" s="422" t="s">
        <v>376</v>
      </c>
      <c r="J51" s="422" t="s">
        <v>137</v>
      </c>
      <c r="K51" s="422" t="s">
        <v>190</v>
      </c>
      <c r="L51" s="422" t="s">
        <v>395</v>
      </c>
      <c r="M51" s="422"/>
      <c r="N51" s="65"/>
      <c r="O51" s="65"/>
      <c r="P51" s="1"/>
    </row>
    <row r="52" spans="2:16" ht="12.75">
      <c r="B52" s="3" t="s">
        <v>6</v>
      </c>
      <c r="C52" s="19" t="s">
        <v>1</v>
      </c>
      <c r="D52" s="237">
        <f>D51+1</f>
        <v>5</v>
      </c>
      <c r="E52" s="19"/>
      <c r="F52" s="291" t="s">
        <v>363</v>
      </c>
      <c r="G52" s="26" t="s">
        <v>158</v>
      </c>
      <c r="H52" s="258" t="s">
        <v>23</v>
      </c>
      <c r="I52" s="131" t="s">
        <v>207</v>
      </c>
      <c r="J52" s="131" t="s">
        <v>137</v>
      </c>
      <c r="K52" s="131" t="s">
        <v>190</v>
      </c>
      <c r="L52" s="131" t="s">
        <v>395</v>
      </c>
      <c r="M52" s="131"/>
      <c r="N52" s="237"/>
      <c r="O52" s="237"/>
      <c r="P52" s="2"/>
    </row>
    <row r="53" spans="2:16" s="466" customFormat="1" ht="12.75">
      <c r="B53" s="531" t="s">
        <v>6</v>
      </c>
      <c r="C53" s="532" t="s">
        <v>2</v>
      </c>
      <c r="D53" s="263">
        <f>D52+1</f>
        <v>6</v>
      </c>
      <c r="E53" s="532"/>
      <c r="F53" s="482" t="s">
        <v>428</v>
      </c>
      <c r="G53" s="263" t="s">
        <v>428</v>
      </c>
      <c r="H53" s="263"/>
      <c r="I53" s="263" t="s">
        <v>428</v>
      </c>
      <c r="J53" s="263" t="s">
        <v>428</v>
      </c>
      <c r="K53" s="263" t="s">
        <v>428</v>
      </c>
      <c r="L53" s="532" t="s">
        <v>510</v>
      </c>
      <c r="M53" s="263"/>
      <c r="N53" s="532"/>
      <c r="O53" s="263"/>
      <c r="P53" s="532" t="s">
        <v>510</v>
      </c>
    </row>
    <row r="54" spans="2:16" s="466" customFormat="1" ht="13.5" thickBot="1">
      <c r="B54" s="533" t="s">
        <v>6</v>
      </c>
      <c r="C54" s="534" t="s">
        <v>3</v>
      </c>
      <c r="D54" s="514">
        <f>D53+1</f>
        <v>7</v>
      </c>
      <c r="E54" s="534"/>
      <c r="F54" s="506" t="s">
        <v>428</v>
      </c>
      <c r="G54" s="514" t="s">
        <v>428</v>
      </c>
      <c r="H54" s="514"/>
      <c r="I54" s="514" t="s">
        <v>428</v>
      </c>
      <c r="J54" s="514" t="s">
        <v>428</v>
      </c>
      <c r="K54" s="514" t="s">
        <v>428</v>
      </c>
      <c r="L54" s="534" t="s">
        <v>494</v>
      </c>
      <c r="M54" s="534"/>
      <c r="N54" s="534"/>
      <c r="O54" s="514"/>
      <c r="P54" s="534" t="s">
        <v>494</v>
      </c>
    </row>
    <row r="55" spans="2:16" s="470" customFormat="1" ht="13.5" thickTop="1">
      <c r="B55" s="485" t="s">
        <v>6</v>
      </c>
      <c r="C55" s="468" t="s">
        <v>0</v>
      </c>
      <c r="D55" s="469">
        <f>D51+7</f>
        <v>11</v>
      </c>
      <c r="E55" s="468"/>
      <c r="F55" s="428" t="s">
        <v>363</v>
      </c>
      <c r="G55" s="484" t="s">
        <v>158</v>
      </c>
      <c r="H55" s="224" t="s">
        <v>23</v>
      </c>
      <c r="I55" s="422" t="s">
        <v>377</v>
      </c>
      <c r="J55" s="422" t="s">
        <v>142</v>
      </c>
      <c r="K55" s="422" t="s">
        <v>413</v>
      </c>
      <c r="L55" s="422" t="s">
        <v>460</v>
      </c>
      <c r="M55" s="469"/>
      <c r="N55" s="167" t="s">
        <v>142</v>
      </c>
      <c r="O55" s="469"/>
      <c r="P55" s="9" t="s">
        <v>499</v>
      </c>
    </row>
    <row r="56" spans="2:16" s="470" customFormat="1" ht="12.75">
      <c r="B56" s="467" t="s">
        <v>6</v>
      </c>
      <c r="C56" s="471" t="s">
        <v>1</v>
      </c>
      <c r="D56" s="472">
        <f>D55+1</f>
        <v>12</v>
      </c>
      <c r="E56" s="473"/>
      <c r="F56" s="291" t="s">
        <v>433</v>
      </c>
      <c r="G56" s="491" t="s">
        <v>158</v>
      </c>
      <c r="H56" s="258" t="s">
        <v>23</v>
      </c>
      <c r="I56" s="131" t="s">
        <v>377</v>
      </c>
      <c r="J56" s="131" t="s">
        <v>142</v>
      </c>
      <c r="K56" s="131" t="s">
        <v>413</v>
      </c>
      <c r="L56" s="131" t="s">
        <v>460</v>
      </c>
      <c r="M56" s="472"/>
      <c r="N56" s="156" t="s">
        <v>142</v>
      </c>
      <c r="O56" s="472"/>
      <c r="P56" s="3" t="s">
        <v>499</v>
      </c>
    </row>
    <row r="57" spans="2:16" s="470" customFormat="1" ht="12.75">
      <c r="B57" s="467" t="s">
        <v>6</v>
      </c>
      <c r="C57" s="471" t="s">
        <v>2</v>
      </c>
      <c r="D57" s="472">
        <f>D56+1</f>
        <v>13</v>
      </c>
      <c r="E57" s="473"/>
      <c r="F57" s="291" t="s">
        <v>363</v>
      </c>
      <c r="G57" s="26" t="s">
        <v>159</v>
      </c>
      <c r="H57" s="258" t="s">
        <v>23</v>
      </c>
      <c r="I57" s="131" t="s">
        <v>377</v>
      </c>
      <c r="J57" s="131" t="s">
        <v>142</v>
      </c>
      <c r="K57" s="131" t="s">
        <v>190</v>
      </c>
      <c r="L57" s="131" t="s">
        <v>460</v>
      </c>
      <c r="M57" s="471"/>
      <c r="N57" s="156" t="s">
        <v>142</v>
      </c>
      <c r="O57" s="472"/>
      <c r="P57" s="3" t="s">
        <v>499</v>
      </c>
    </row>
    <row r="58" spans="2:16" s="470" customFormat="1" ht="13.5" thickBot="1">
      <c r="B58" s="486" t="s">
        <v>6</v>
      </c>
      <c r="C58" s="474" t="s">
        <v>3</v>
      </c>
      <c r="D58" s="475">
        <f>D57+1</f>
        <v>14</v>
      </c>
      <c r="E58" s="476"/>
      <c r="F58" s="425" t="s">
        <v>363</v>
      </c>
      <c r="G58" s="423" t="s">
        <v>491</v>
      </c>
      <c r="H58" s="387" t="s">
        <v>23</v>
      </c>
      <c r="I58" s="424" t="s">
        <v>377</v>
      </c>
      <c r="J58" s="424" t="s">
        <v>142</v>
      </c>
      <c r="K58" s="424" t="s">
        <v>190</v>
      </c>
      <c r="L58" s="424" t="s">
        <v>460</v>
      </c>
      <c r="M58" s="477"/>
      <c r="N58" s="62" t="s">
        <v>142</v>
      </c>
      <c r="O58" s="475"/>
      <c r="P58" s="25" t="s">
        <v>499</v>
      </c>
    </row>
    <row r="59" spans="2:16" ht="13.5" thickTop="1">
      <c r="B59" s="9" t="s">
        <v>6</v>
      </c>
      <c r="C59" s="348" t="s">
        <v>0</v>
      </c>
      <c r="D59" s="325">
        <f>D55+7</f>
        <v>18</v>
      </c>
      <c r="E59" s="1"/>
      <c r="F59" s="428" t="s">
        <v>433</v>
      </c>
      <c r="G59" s="421" t="s">
        <v>491</v>
      </c>
      <c r="H59" s="224" t="s">
        <v>23</v>
      </c>
      <c r="I59" s="224" t="s">
        <v>491</v>
      </c>
      <c r="J59" s="1"/>
      <c r="K59" s="1"/>
      <c r="L59" s="1"/>
      <c r="M59" s="1"/>
      <c r="N59" s="1"/>
      <c r="O59" s="65"/>
      <c r="P59" s="427" t="s">
        <v>503</v>
      </c>
    </row>
    <row r="60" spans="2:16" ht="12.75">
      <c r="B60" s="3" t="s">
        <v>6</v>
      </c>
      <c r="C60" s="4" t="s">
        <v>1</v>
      </c>
      <c r="D60" s="237">
        <f>D59+1</f>
        <v>19</v>
      </c>
      <c r="E60" s="2"/>
      <c r="F60" s="291" t="s">
        <v>433</v>
      </c>
      <c r="G60" s="26" t="s">
        <v>378</v>
      </c>
      <c r="H60" s="258" t="s">
        <v>23</v>
      </c>
      <c r="I60" s="224" t="s">
        <v>491</v>
      </c>
      <c r="J60" s="2" t="s">
        <v>564</v>
      </c>
      <c r="K60" s="2"/>
      <c r="L60" s="2"/>
      <c r="M60" s="2"/>
      <c r="N60" s="2"/>
      <c r="O60" s="258" t="s">
        <v>511</v>
      </c>
      <c r="P60" s="2"/>
    </row>
    <row r="61" spans="2:16" ht="12.75">
      <c r="B61" s="3" t="s">
        <v>6</v>
      </c>
      <c r="C61" s="4" t="s">
        <v>2</v>
      </c>
      <c r="D61" s="237">
        <f>D60+1</f>
        <v>20</v>
      </c>
      <c r="E61" s="2"/>
      <c r="F61" s="291" t="s">
        <v>433</v>
      </c>
      <c r="G61" s="291" t="s">
        <v>491</v>
      </c>
      <c r="H61" s="258" t="s">
        <v>23</v>
      </c>
      <c r="I61" s="224" t="s">
        <v>491</v>
      </c>
      <c r="J61" s="2"/>
      <c r="K61" s="2"/>
      <c r="L61" s="2"/>
      <c r="M61" s="2"/>
      <c r="N61" s="2"/>
      <c r="O61" s="237"/>
      <c r="P61" s="222"/>
    </row>
    <row r="62" spans="2:16" ht="13.5" thickBot="1">
      <c r="B62" s="25" t="s">
        <v>6</v>
      </c>
      <c r="C62" s="8" t="s">
        <v>3</v>
      </c>
      <c r="D62" s="238">
        <f>D61+1</f>
        <v>21</v>
      </c>
      <c r="E62" s="7"/>
      <c r="F62" s="425" t="s">
        <v>433</v>
      </c>
      <c r="G62" s="425" t="s">
        <v>491</v>
      </c>
      <c r="H62" s="387" t="s">
        <v>23</v>
      </c>
      <c r="I62" s="387" t="s">
        <v>491</v>
      </c>
      <c r="J62" s="7"/>
      <c r="K62" s="7"/>
      <c r="L62" s="7"/>
      <c r="M62" s="7"/>
      <c r="N62" s="7"/>
      <c r="O62" s="387"/>
      <c r="P62" s="7"/>
    </row>
    <row r="63" spans="2:16" ht="14.25" thickBot="1" thickTop="1">
      <c r="B63" s="492" t="s">
        <v>6</v>
      </c>
      <c r="C63" s="492" t="s">
        <v>495</v>
      </c>
      <c r="D63" s="493">
        <v>22</v>
      </c>
      <c r="E63" s="494"/>
      <c r="F63" s="492" t="s">
        <v>488</v>
      </c>
      <c r="G63" s="495"/>
      <c r="H63" s="496"/>
      <c r="I63" s="492" t="s">
        <v>489</v>
      </c>
      <c r="J63" s="496"/>
      <c r="K63" s="497"/>
      <c r="L63" s="498"/>
      <c r="M63" s="498"/>
      <c r="N63" s="498"/>
      <c r="O63" s="498"/>
      <c r="P63" s="499"/>
    </row>
    <row r="64" spans="2:16" ht="13.5" thickTop="1">
      <c r="B64" s="478" t="s">
        <v>6</v>
      </c>
      <c r="C64" s="479" t="s">
        <v>0</v>
      </c>
      <c r="D64" s="480">
        <f>D59+7</f>
        <v>25</v>
      </c>
      <c r="E64" s="479"/>
      <c r="F64" s="478" t="s">
        <v>10</v>
      </c>
      <c r="G64" s="479"/>
      <c r="H64" s="480"/>
      <c r="I64" s="480"/>
      <c r="J64" s="479"/>
      <c r="K64" s="479"/>
      <c r="L64" s="479"/>
      <c r="M64" s="479"/>
      <c r="N64" s="479"/>
      <c r="O64" s="480"/>
      <c r="P64" s="481"/>
    </row>
    <row r="65" spans="2:16" ht="12.75">
      <c r="B65" s="344" t="s">
        <v>6</v>
      </c>
      <c r="C65" s="261" t="s">
        <v>1</v>
      </c>
      <c r="D65" s="262">
        <f>D64+1</f>
        <v>26</v>
      </c>
      <c r="E65" s="261"/>
      <c r="F65" s="344" t="s">
        <v>10</v>
      </c>
      <c r="G65" s="261"/>
      <c r="H65" s="262"/>
      <c r="I65" s="262"/>
      <c r="J65" s="261"/>
      <c r="K65" s="261"/>
      <c r="L65" s="261"/>
      <c r="M65" s="261"/>
      <c r="N65" s="261"/>
      <c r="O65" s="262"/>
      <c r="P65" s="293"/>
    </row>
    <row r="66" spans="2:16" ht="12.75">
      <c r="B66" s="344" t="s">
        <v>6</v>
      </c>
      <c r="C66" s="261" t="s">
        <v>2</v>
      </c>
      <c r="D66" s="262">
        <f>D65+1</f>
        <v>27</v>
      </c>
      <c r="E66" s="261"/>
      <c r="F66" s="344" t="s">
        <v>10</v>
      </c>
      <c r="G66" s="261"/>
      <c r="H66" s="262"/>
      <c r="I66" s="262"/>
      <c r="J66" s="261"/>
      <c r="K66" s="261"/>
      <c r="L66" s="261"/>
      <c r="M66" s="261"/>
      <c r="N66" s="261"/>
      <c r="O66" s="262"/>
      <c r="P66" s="293"/>
    </row>
    <row r="67" spans="2:16" ht="12.75">
      <c r="B67" s="344" t="s">
        <v>6</v>
      </c>
      <c r="C67" s="261" t="s">
        <v>3</v>
      </c>
      <c r="D67" s="262">
        <f>D66+1</f>
        <v>28</v>
      </c>
      <c r="E67" s="261"/>
      <c r="F67" s="344" t="s">
        <v>10</v>
      </c>
      <c r="G67" s="261"/>
      <c r="H67" s="482"/>
      <c r="I67" s="482"/>
      <c r="J67" s="482"/>
      <c r="K67" s="262"/>
      <c r="L67" s="262"/>
      <c r="M67" s="262"/>
      <c r="N67" s="262"/>
      <c r="O67" s="262"/>
      <c r="P67" s="293"/>
    </row>
    <row r="68" spans="2:16" s="252" customFormat="1" ht="12.75">
      <c r="B68" s="138"/>
      <c r="C68" s="213"/>
      <c r="D68" s="391"/>
      <c r="E68" s="213"/>
      <c r="F68" s="462"/>
      <c r="G68" s="213"/>
      <c r="H68" s="391"/>
      <c r="I68" s="391"/>
      <c r="J68" s="391"/>
      <c r="K68" s="391"/>
      <c r="L68" s="391"/>
      <c r="M68" s="391"/>
      <c r="N68" s="400"/>
      <c r="O68" s="393"/>
      <c r="P68" s="10"/>
    </row>
    <row r="69" spans="2:16" s="252" customFormat="1" ht="12.75">
      <c r="B69" s="138"/>
      <c r="C69" s="213"/>
      <c r="D69" s="391"/>
      <c r="E69" s="213"/>
      <c r="F69" s="213"/>
      <c r="G69" s="10"/>
      <c r="H69" s="393"/>
      <c r="I69" s="393"/>
      <c r="J69" s="131"/>
      <c r="K69" s="131"/>
      <c r="L69" s="131"/>
      <c r="M69" s="131"/>
      <c r="N69" s="393"/>
      <c r="O69" s="393"/>
      <c r="P69" s="10"/>
    </row>
    <row r="70" spans="2:16" s="252" customFormat="1" ht="12.75">
      <c r="B70" s="138"/>
      <c r="C70" s="17"/>
      <c r="D70" s="393"/>
      <c r="E70" s="10"/>
      <c r="F70" s="10"/>
      <c r="G70" s="10"/>
      <c r="H70" s="393"/>
      <c r="I70" s="393"/>
      <c r="J70" s="10"/>
      <c r="K70" s="10"/>
      <c r="L70" s="10"/>
      <c r="M70" s="10"/>
      <c r="N70" s="10"/>
      <c r="O70" s="393"/>
      <c r="P70" s="10"/>
    </row>
    <row r="71" spans="2:16" s="252" customFormat="1" ht="12.75">
      <c r="B71" s="462"/>
      <c r="C71" s="462"/>
      <c r="D71" s="391"/>
      <c r="E71" s="17"/>
      <c r="F71" s="462"/>
      <c r="G71" s="530"/>
      <c r="H71" s="436"/>
      <c r="I71" s="138"/>
      <c r="J71" s="436"/>
      <c r="K71" s="393"/>
      <c r="L71" s="393"/>
      <c r="M71" s="393"/>
      <c r="N71" s="393"/>
      <c r="O71" s="393"/>
      <c r="P71" s="10"/>
    </row>
  </sheetData>
  <sheetProtection/>
  <printOptions gridLines="1" horizontalCentered="1"/>
  <pageMargins left="0.1968503937007874" right="0.1968503937007874" top="0.3937007874015748" bottom="0.5905511811023623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2">
      <pane ySplit="525" topLeftCell="BM5" activePane="bottomLeft" state="split"/>
      <selection pane="topLeft" activeCell="O45" sqref="O45"/>
      <selection pane="bottomLeft" activeCell="P17" sqref="P17"/>
    </sheetView>
  </sheetViews>
  <sheetFormatPr defaultColWidth="11.421875" defaultRowHeight="12.75"/>
  <cols>
    <col min="1" max="1" width="8.00390625" style="0" customWidth="1"/>
    <col min="2" max="2" width="7.7109375" style="0" customWidth="1"/>
    <col min="3" max="3" width="4.00390625" style="235" customWidth="1"/>
    <col min="4" max="4" width="1.421875" style="0" customWidth="1"/>
    <col min="5" max="5" width="5.140625" style="0" customWidth="1"/>
    <col min="6" max="6" width="32.28125" style="0" customWidth="1"/>
    <col min="7" max="7" width="6.00390625" style="235" customWidth="1"/>
    <col min="8" max="8" width="18.7109375" style="0" customWidth="1"/>
    <col min="9" max="9" width="8.28125" style="0" customWidth="1"/>
    <col min="10" max="10" width="10.57421875" style="235" customWidth="1"/>
    <col min="11" max="11" width="14.421875" style="0" customWidth="1"/>
    <col min="12" max="12" width="3.421875" style="0" customWidth="1"/>
    <col min="13" max="13" width="13.57421875" style="235" customWidth="1"/>
    <col min="14" max="14" width="12.8515625" style="0" customWidth="1"/>
  </cols>
  <sheetData>
    <row r="1" spans="1:13" ht="15">
      <c r="A1" s="324" t="s">
        <v>509</v>
      </c>
      <c r="H1" s="124" t="s">
        <v>560</v>
      </c>
      <c r="J1" s="37" t="s">
        <v>319</v>
      </c>
      <c r="K1" s="124"/>
      <c r="M1" s="234" t="s">
        <v>212</v>
      </c>
    </row>
    <row r="2" spans="1:14" ht="13.5" thickBot="1">
      <c r="A2" s="25" t="s">
        <v>131</v>
      </c>
      <c r="B2" s="25" t="s">
        <v>132</v>
      </c>
      <c r="C2" s="62"/>
      <c r="D2" s="25"/>
      <c r="E2" s="25" t="s">
        <v>312</v>
      </c>
      <c r="F2" s="62" t="s">
        <v>8</v>
      </c>
      <c r="G2" s="62" t="s">
        <v>331</v>
      </c>
      <c r="H2" s="62" t="s">
        <v>134</v>
      </c>
      <c r="I2" s="180" t="s">
        <v>135</v>
      </c>
      <c r="J2" s="236" t="s">
        <v>320</v>
      </c>
      <c r="K2" s="180" t="s">
        <v>237</v>
      </c>
      <c r="L2" s="7"/>
      <c r="M2" s="316" t="s">
        <v>324</v>
      </c>
      <c r="N2" s="236" t="s">
        <v>11</v>
      </c>
    </row>
    <row r="3" spans="1:14" ht="13.5" thickTop="1">
      <c r="A3" s="9" t="s">
        <v>9</v>
      </c>
      <c r="B3" s="6" t="s">
        <v>0</v>
      </c>
      <c r="C3" s="325">
        <v>5</v>
      </c>
      <c r="D3" s="6"/>
      <c r="E3" s="6" t="s">
        <v>313</v>
      </c>
      <c r="F3" s="220" t="s">
        <v>327</v>
      </c>
      <c r="G3" s="317" t="s">
        <v>22</v>
      </c>
      <c r="H3" s="33" t="s">
        <v>257</v>
      </c>
      <c r="I3" s="33"/>
      <c r="J3" s="31"/>
      <c r="K3" s="140"/>
      <c r="L3" s="2"/>
      <c r="M3" s="65"/>
      <c r="N3" s="1"/>
    </row>
    <row r="4" spans="1:14" ht="12.75">
      <c r="A4" s="9" t="s">
        <v>9</v>
      </c>
      <c r="B4" s="2" t="s">
        <v>1</v>
      </c>
      <c r="C4" s="237">
        <f>C3+1</f>
        <v>6</v>
      </c>
      <c r="D4" s="1"/>
      <c r="E4" s="6" t="s">
        <v>313</v>
      </c>
      <c r="F4" s="221" t="s">
        <v>253</v>
      </c>
      <c r="G4" s="317" t="s">
        <v>22</v>
      </c>
      <c r="H4" s="33" t="s">
        <v>257</v>
      </c>
      <c r="I4" s="33"/>
      <c r="J4" s="31"/>
      <c r="K4" s="140"/>
      <c r="L4" s="2"/>
      <c r="M4" s="237"/>
      <c r="N4" s="2"/>
    </row>
    <row r="5" spans="1:14" ht="12.75">
      <c r="A5" s="9" t="s">
        <v>9</v>
      </c>
      <c r="B5" s="2" t="s">
        <v>2</v>
      </c>
      <c r="C5" s="237">
        <f>C4+1</f>
        <v>7</v>
      </c>
      <c r="D5" s="1"/>
      <c r="E5" s="6" t="s">
        <v>313</v>
      </c>
      <c r="F5" s="221" t="s">
        <v>253</v>
      </c>
      <c r="G5" s="317" t="s">
        <v>22</v>
      </c>
      <c r="H5" s="224" t="s">
        <v>65</v>
      </c>
      <c r="I5" s="225" t="s">
        <v>214</v>
      </c>
      <c r="J5" s="259" t="s">
        <v>189</v>
      </c>
      <c r="K5" s="225" t="s">
        <v>461</v>
      </c>
      <c r="L5" s="2"/>
      <c r="M5" s="237"/>
      <c r="N5" s="2"/>
    </row>
    <row r="6" spans="1:14" ht="13.5" thickBot="1">
      <c r="A6" s="25" t="s">
        <v>9</v>
      </c>
      <c r="B6" s="7" t="s">
        <v>3</v>
      </c>
      <c r="C6" s="238">
        <f>C5+1</f>
        <v>8</v>
      </c>
      <c r="D6" s="7"/>
      <c r="E6" s="8" t="s">
        <v>313</v>
      </c>
      <c r="F6" s="231" t="s">
        <v>173</v>
      </c>
      <c r="G6" s="337" t="s">
        <v>22</v>
      </c>
      <c r="H6" s="229" t="s">
        <v>65</v>
      </c>
      <c r="I6" s="338" t="s">
        <v>214</v>
      </c>
      <c r="J6" s="260" t="s">
        <v>190</v>
      </c>
      <c r="K6" s="387" t="s">
        <v>461</v>
      </c>
      <c r="L6" s="7"/>
      <c r="M6" s="238"/>
      <c r="N6" s="7"/>
    </row>
    <row r="7" spans="1:14" ht="13.5" thickTop="1">
      <c r="A7" s="9" t="s">
        <v>9</v>
      </c>
      <c r="B7" s="1" t="s">
        <v>0</v>
      </c>
      <c r="C7" s="325">
        <f>C3+7</f>
        <v>12</v>
      </c>
      <c r="D7" s="6"/>
      <c r="E7" s="6" t="s">
        <v>313</v>
      </c>
      <c r="F7" s="223" t="s">
        <v>174</v>
      </c>
      <c r="G7" s="336" t="s">
        <v>22</v>
      </c>
      <c r="H7" s="224" t="s">
        <v>65</v>
      </c>
      <c r="I7" s="225" t="s">
        <v>214</v>
      </c>
      <c r="J7" s="259" t="s">
        <v>187</v>
      </c>
      <c r="K7" s="225" t="s">
        <v>461</v>
      </c>
      <c r="L7" s="1"/>
      <c r="M7" s="65"/>
      <c r="N7" s="1"/>
    </row>
    <row r="8" spans="1:14" ht="12.75">
      <c r="A8" s="9" t="s">
        <v>9</v>
      </c>
      <c r="B8" s="2" t="s">
        <v>1</v>
      </c>
      <c r="C8" s="326">
        <f>C7+1</f>
        <v>13</v>
      </c>
      <c r="D8" s="6"/>
      <c r="E8" s="6" t="s">
        <v>313</v>
      </c>
      <c r="F8" s="221" t="s">
        <v>175</v>
      </c>
      <c r="G8" s="317" t="s">
        <v>22</v>
      </c>
      <c r="H8" s="141" t="s">
        <v>65</v>
      </c>
      <c r="I8" s="225" t="s">
        <v>214</v>
      </c>
      <c r="J8" s="257" t="s">
        <v>188</v>
      </c>
      <c r="K8" s="225" t="s">
        <v>461</v>
      </c>
      <c r="L8" s="2"/>
      <c r="M8" s="237"/>
      <c r="N8" s="2"/>
    </row>
    <row r="9" spans="1:14" ht="12.75">
      <c r="A9" s="9" t="s">
        <v>9</v>
      </c>
      <c r="B9" s="4" t="s">
        <v>2</v>
      </c>
      <c r="C9" s="326">
        <f>C8+1</f>
        <v>14</v>
      </c>
      <c r="D9" s="6"/>
      <c r="E9" s="6" t="s">
        <v>313</v>
      </c>
      <c r="F9" s="221" t="s">
        <v>176</v>
      </c>
      <c r="G9" s="317" t="s">
        <v>22</v>
      </c>
      <c r="H9" s="153" t="s">
        <v>18</v>
      </c>
      <c r="I9" s="225" t="s">
        <v>214</v>
      </c>
      <c r="J9" s="259" t="s">
        <v>189</v>
      </c>
      <c r="K9" s="225" t="s">
        <v>461</v>
      </c>
      <c r="L9" s="1"/>
      <c r="M9" s="321"/>
      <c r="N9" s="2"/>
    </row>
    <row r="10" spans="1:14" ht="13.5" thickBot="1">
      <c r="A10" s="25" t="s">
        <v>9</v>
      </c>
      <c r="B10" s="24" t="s">
        <v>3</v>
      </c>
      <c r="C10" s="327">
        <f>C9+1</f>
        <v>15</v>
      </c>
      <c r="D10" s="24"/>
      <c r="E10" s="8" t="s">
        <v>329</v>
      </c>
      <c r="F10" s="253" t="s">
        <v>328</v>
      </c>
      <c r="G10" s="337" t="s">
        <v>22</v>
      </c>
      <c r="H10" s="229" t="s">
        <v>18</v>
      </c>
      <c r="I10" s="315" t="s">
        <v>214</v>
      </c>
      <c r="J10" s="260" t="s">
        <v>190</v>
      </c>
      <c r="K10" s="387" t="s">
        <v>461</v>
      </c>
      <c r="L10" s="7"/>
      <c r="M10" s="260"/>
      <c r="N10" s="7"/>
    </row>
    <row r="11" spans="1:14" ht="13.5" thickTop="1">
      <c r="A11" s="9" t="s">
        <v>9</v>
      </c>
      <c r="B11" s="6" t="s">
        <v>0</v>
      </c>
      <c r="C11" s="325">
        <f>C7+7</f>
        <v>19</v>
      </c>
      <c r="D11" s="6"/>
      <c r="E11" s="6" t="s">
        <v>314</v>
      </c>
      <c r="F11" s="227" t="s">
        <v>326</v>
      </c>
      <c r="G11" s="136" t="s">
        <v>21</v>
      </c>
      <c r="H11" s="343" t="s">
        <v>65</v>
      </c>
      <c r="I11" s="225" t="s">
        <v>214</v>
      </c>
      <c r="J11" s="388" t="s">
        <v>189</v>
      </c>
      <c r="K11" s="225" t="s">
        <v>461</v>
      </c>
      <c r="L11" s="1"/>
      <c r="M11" s="65"/>
      <c r="N11" s="1"/>
    </row>
    <row r="12" spans="1:14" ht="12.75">
      <c r="A12" s="9" t="s">
        <v>9</v>
      </c>
      <c r="B12" s="17" t="s">
        <v>1</v>
      </c>
      <c r="C12" s="326">
        <f>C11+1</f>
        <v>20</v>
      </c>
      <c r="D12" s="6"/>
      <c r="E12" s="6" t="s">
        <v>314</v>
      </c>
      <c r="F12" s="133" t="s">
        <v>160</v>
      </c>
      <c r="G12" s="136" t="s">
        <v>21</v>
      </c>
      <c r="H12" s="343" t="s">
        <v>65</v>
      </c>
      <c r="I12" s="225" t="s">
        <v>214</v>
      </c>
      <c r="J12" s="389" t="s">
        <v>190</v>
      </c>
      <c r="K12" s="225" t="s">
        <v>461</v>
      </c>
      <c r="L12" s="2"/>
      <c r="M12" s="237"/>
      <c r="N12" s="2"/>
    </row>
    <row r="13" spans="1:14" ht="12.75">
      <c r="A13" s="9" t="s">
        <v>9</v>
      </c>
      <c r="B13" s="17" t="s">
        <v>2</v>
      </c>
      <c r="C13" s="326">
        <f>C12+1</f>
        <v>21</v>
      </c>
      <c r="D13" s="6"/>
      <c r="E13" s="6" t="s">
        <v>314</v>
      </c>
      <c r="F13" s="133" t="s">
        <v>161</v>
      </c>
      <c r="G13" s="136" t="s">
        <v>21</v>
      </c>
      <c r="H13" s="214" t="s">
        <v>424</v>
      </c>
      <c r="I13" s="372" t="s">
        <v>318</v>
      </c>
      <c r="J13" s="130" t="s">
        <v>189</v>
      </c>
      <c r="K13" s="228" t="s">
        <v>21</v>
      </c>
      <c r="L13" s="2"/>
      <c r="M13" s="237"/>
      <c r="N13" s="2"/>
    </row>
    <row r="14" spans="1:14" ht="13.5" thickBot="1">
      <c r="A14" s="9" t="s">
        <v>9</v>
      </c>
      <c r="B14" s="24" t="s">
        <v>3</v>
      </c>
      <c r="C14" s="326">
        <f>C13+1</f>
        <v>22</v>
      </c>
      <c r="D14" s="8"/>
      <c r="E14" s="8" t="s">
        <v>314</v>
      </c>
      <c r="F14" s="139" t="s">
        <v>162</v>
      </c>
      <c r="G14" s="135" t="s">
        <v>21</v>
      </c>
      <c r="H14" s="230" t="s">
        <v>425</v>
      </c>
      <c r="I14" s="230" t="s">
        <v>318</v>
      </c>
      <c r="J14" s="129" t="s">
        <v>190</v>
      </c>
      <c r="K14" s="137" t="s">
        <v>21</v>
      </c>
      <c r="L14" s="7"/>
      <c r="M14" s="238"/>
      <c r="N14" s="7"/>
    </row>
    <row r="15" spans="1:14" ht="13.5" thickTop="1">
      <c r="A15" s="9" t="s">
        <v>9</v>
      </c>
      <c r="B15" s="21" t="s">
        <v>0</v>
      </c>
      <c r="C15" s="325">
        <f>C11+7</f>
        <v>26</v>
      </c>
      <c r="D15" s="6"/>
      <c r="E15" s="6" t="s">
        <v>314</v>
      </c>
      <c r="F15" s="132" t="s">
        <v>163</v>
      </c>
      <c r="G15" s="136" t="s">
        <v>21</v>
      </c>
      <c r="H15" s="136" t="s">
        <v>169</v>
      </c>
      <c r="I15" s="312" t="s">
        <v>214</v>
      </c>
      <c r="J15" s="130" t="s">
        <v>192</v>
      </c>
      <c r="K15" s="457" t="s">
        <v>484</v>
      </c>
      <c r="L15" s="1"/>
      <c r="M15" s="65"/>
      <c r="N15" s="1"/>
    </row>
    <row r="16" spans="1:14" ht="12.75">
      <c r="A16" s="9" t="s">
        <v>9</v>
      </c>
      <c r="B16" s="19" t="s">
        <v>1</v>
      </c>
      <c r="C16" s="329">
        <f>C15+1</f>
        <v>27</v>
      </c>
      <c r="D16" s="21"/>
      <c r="E16" s="6" t="s">
        <v>314</v>
      </c>
      <c r="F16" s="132" t="s">
        <v>165</v>
      </c>
      <c r="G16" s="136" t="s">
        <v>21</v>
      </c>
      <c r="H16" s="136" t="s">
        <v>169</v>
      </c>
      <c r="I16" s="312" t="s">
        <v>214</v>
      </c>
      <c r="J16" s="33" t="s">
        <v>193</v>
      </c>
      <c r="K16" s="457" t="s">
        <v>484</v>
      </c>
      <c r="L16" s="2"/>
      <c r="M16" s="237"/>
      <c r="N16" s="2"/>
    </row>
    <row r="17" spans="1:14" ht="12.75">
      <c r="A17" s="9" t="s">
        <v>9</v>
      </c>
      <c r="B17" s="19" t="s">
        <v>2</v>
      </c>
      <c r="C17" s="329">
        <f>C16+1</f>
        <v>28</v>
      </c>
      <c r="D17" s="21"/>
      <c r="E17" s="6" t="s">
        <v>314</v>
      </c>
      <c r="F17" s="132" t="s">
        <v>166</v>
      </c>
      <c r="G17" s="136" t="s">
        <v>21</v>
      </c>
      <c r="H17" s="136" t="s">
        <v>169</v>
      </c>
      <c r="I17" s="312" t="s">
        <v>214</v>
      </c>
      <c r="J17" s="33" t="s">
        <v>194</v>
      </c>
      <c r="K17" s="457" t="s">
        <v>484</v>
      </c>
      <c r="L17" s="2"/>
      <c r="M17" s="237"/>
      <c r="N17" s="2"/>
    </row>
    <row r="18" spans="1:14" ht="13.5" thickBot="1">
      <c r="A18" s="9" t="s">
        <v>13</v>
      </c>
      <c r="B18" s="20" t="s">
        <v>3</v>
      </c>
      <c r="C18" s="327">
        <v>1</v>
      </c>
      <c r="D18" s="24"/>
      <c r="E18" s="8" t="s">
        <v>314</v>
      </c>
      <c r="F18" s="139" t="s">
        <v>435</v>
      </c>
      <c r="G18" s="135" t="s">
        <v>21</v>
      </c>
      <c r="H18" s="135" t="s">
        <v>169</v>
      </c>
      <c r="I18" s="135" t="s">
        <v>214</v>
      </c>
      <c r="J18" s="129" t="s">
        <v>191</v>
      </c>
      <c r="K18" s="458" t="s">
        <v>484</v>
      </c>
      <c r="L18" s="7"/>
      <c r="M18" s="238"/>
      <c r="N18" s="7"/>
    </row>
    <row r="19" spans="1:14" ht="13.5" thickTop="1">
      <c r="A19" s="9" t="s">
        <v>13</v>
      </c>
      <c r="B19" s="6" t="s">
        <v>0</v>
      </c>
      <c r="C19" s="325">
        <v>5</v>
      </c>
      <c r="D19" s="6"/>
      <c r="E19" s="6" t="s">
        <v>314</v>
      </c>
      <c r="F19" s="132" t="s">
        <v>168</v>
      </c>
      <c r="G19" s="136" t="s">
        <v>21</v>
      </c>
      <c r="H19" s="136" t="s">
        <v>164</v>
      </c>
      <c r="I19" s="312" t="s">
        <v>214</v>
      </c>
      <c r="J19" s="130" t="s">
        <v>189</v>
      </c>
      <c r="K19" s="211" t="s">
        <v>421</v>
      </c>
      <c r="L19" s="1"/>
      <c r="M19" s="65"/>
      <c r="N19" s="1"/>
    </row>
    <row r="20" spans="1:14" ht="12.75">
      <c r="A20" s="9" t="s">
        <v>13</v>
      </c>
      <c r="B20" s="17" t="s">
        <v>1</v>
      </c>
      <c r="C20" s="326">
        <f>C19+1</f>
        <v>6</v>
      </c>
      <c r="D20" s="6"/>
      <c r="E20" s="6" t="s">
        <v>314</v>
      </c>
      <c r="F20" s="132" t="s">
        <v>170</v>
      </c>
      <c r="G20" s="136" t="s">
        <v>21</v>
      </c>
      <c r="H20" s="134" t="s">
        <v>164</v>
      </c>
      <c r="I20" s="312" t="s">
        <v>214</v>
      </c>
      <c r="J20" s="33" t="s">
        <v>190</v>
      </c>
      <c r="K20" s="211" t="s">
        <v>421</v>
      </c>
      <c r="L20" s="2"/>
      <c r="M20" s="237"/>
      <c r="N20" s="2"/>
    </row>
    <row r="21" spans="1:14" ht="12.75">
      <c r="A21" s="9" t="s">
        <v>13</v>
      </c>
      <c r="B21" s="17" t="s">
        <v>2</v>
      </c>
      <c r="C21" s="326">
        <f>C20+1</f>
        <v>7</v>
      </c>
      <c r="D21" s="6"/>
      <c r="E21" s="6" t="s">
        <v>314</v>
      </c>
      <c r="F21" s="132" t="s">
        <v>171</v>
      </c>
      <c r="G21" s="136" t="s">
        <v>21</v>
      </c>
      <c r="H21" s="134" t="s">
        <v>167</v>
      </c>
      <c r="I21" s="312" t="s">
        <v>214</v>
      </c>
      <c r="J21" s="33" t="s">
        <v>189</v>
      </c>
      <c r="K21" s="211" t="s">
        <v>421</v>
      </c>
      <c r="L21" s="2"/>
      <c r="M21" s="31"/>
      <c r="N21" s="2"/>
    </row>
    <row r="22" spans="1:14" ht="13.5" thickBot="1">
      <c r="A22" s="25" t="s">
        <v>13</v>
      </c>
      <c r="B22" s="24" t="s">
        <v>3</v>
      </c>
      <c r="C22" s="328">
        <f>C21+1</f>
        <v>8</v>
      </c>
      <c r="D22" s="8"/>
      <c r="E22" s="8" t="s">
        <v>314</v>
      </c>
      <c r="F22" s="139" t="s">
        <v>172</v>
      </c>
      <c r="G22" s="135" t="s">
        <v>21</v>
      </c>
      <c r="H22" s="135" t="s">
        <v>167</v>
      </c>
      <c r="I22" s="135" t="s">
        <v>214</v>
      </c>
      <c r="J22" s="129" t="s">
        <v>190</v>
      </c>
      <c r="K22" s="137" t="s">
        <v>422</v>
      </c>
      <c r="L22" s="7"/>
      <c r="M22" s="339"/>
      <c r="N22" s="7"/>
    </row>
    <row r="23" spans="1:14" ht="14.25" thickBot="1" thickTop="1">
      <c r="A23" s="25" t="s">
        <v>13</v>
      </c>
      <c r="B23" s="21" t="s">
        <v>0</v>
      </c>
      <c r="C23" s="325">
        <f>C19+7</f>
        <v>12</v>
      </c>
      <c r="D23" s="355"/>
      <c r="E23" s="348" t="s">
        <v>314</v>
      </c>
      <c r="F23" s="360" t="s">
        <v>177</v>
      </c>
      <c r="G23" s="356" t="s">
        <v>21</v>
      </c>
      <c r="H23" s="136" t="s">
        <v>321</v>
      </c>
      <c r="I23" s="314" t="s">
        <v>214</v>
      </c>
      <c r="J23" s="33" t="s">
        <v>189</v>
      </c>
      <c r="K23" s="457" t="s">
        <v>486</v>
      </c>
      <c r="L23" s="357"/>
      <c r="M23" s="237"/>
      <c r="N23" s="167"/>
    </row>
    <row r="24" spans="1:14" ht="14.25" thickBot="1" thickTop="1">
      <c r="A24" s="25" t="s">
        <v>13</v>
      </c>
      <c r="B24" s="2" t="s">
        <v>1</v>
      </c>
      <c r="C24" s="326">
        <f>C23+1</f>
        <v>13</v>
      </c>
      <c r="D24" s="355"/>
      <c r="E24" s="12" t="s">
        <v>314</v>
      </c>
      <c r="F24" s="360" t="s">
        <v>178</v>
      </c>
      <c r="G24" s="356" t="s">
        <v>21</v>
      </c>
      <c r="H24" s="134" t="s">
        <v>332</v>
      </c>
      <c r="I24" s="134" t="s">
        <v>214</v>
      </c>
      <c r="J24" s="33" t="s">
        <v>190</v>
      </c>
      <c r="K24" s="522" t="s">
        <v>486</v>
      </c>
      <c r="L24" s="357"/>
      <c r="M24" s="237"/>
      <c r="N24" s="156"/>
    </row>
    <row r="25" spans="1:14" ht="14.25" thickBot="1" thickTop="1">
      <c r="A25" s="25" t="s">
        <v>13</v>
      </c>
      <c r="B25" s="4" t="s">
        <v>2</v>
      </c>
      <c r="C25" s="326">
        <f>C24+1</f>
        <v>14</v>
      </c>
      <c r="D25" s="355"/>
      <c r="E25" s="12" t="s">
        <v>434</v>
      </c>
      <c r="F25" s="360" t="s">
        <v>346</v>
      </c>
      <c r="G25" s="356" t="s">
        <v>21</v>
      </c>
      <c r="H25" s="335" t="s">
        <v>322</v>
      </c>
      <c r="I25" s="312" t="s">
        <v>214</v>
      </c>
      <c r="J25" s="130" t="s">
        <v>189</v>
      </c>
      <c r="K25" s="211" t="s">
        <v>422</v>
      </c>
      <c r="L25" s="357"/>
      <c r="M25" s="237"/>
      <c r="N25" s="156"/>
    </row>
    <row r="26" spans="1:14" ht="14.25" thickBot="1" thickTop="1">
      <c r="A26" s="25" t="s">
        <v>13</v>
      </c>
      <c r="B26" s="16" t="s">
        <v>3</v>
      </c>
      <c r="C26" s="328">
        <f>C25+1</f>
        <v>15</v>
      </c>
      <c r="D26" s="358"/>
      <c r="E26" s="16" t="s">
        <v>434</v>
      </c>
      <c r="F26" s="352" t="s">
        <v>347</v>
      </c>
      <c r="G26" s="210" t="s">
        <v>185</v>
      </c>
      <c r="H26" s="520" t="s">
        <v>322</v>
      </c>
      <c r="I26" s="313" t="s">
        <v>214</v>
      </c>
      <c r="J26" s="129" t="s">
        <v>190</v>
      </c>
      <c r="K26" s="521" t="s">
        <v>422</v>
      </c>
      <c r="L26" s="359"/>
      <c r="M26" s="519"/>
      <c r="N26" s="62"/>
    </row>
    <row r="27" spans="1:14" ht="14.25" thickBot="1" thickTop="1">
      <c r="A27" s="25" t="s">
        <v>13</v>
      </c>
      <c r="B27" s="21" t="s">
        <v>0</v>
      </c>
      <c r="C27" s="325">
        <f>C23+7</f>
        <v>19</v>
      </c>
      <c r="D27" s="310"/>
      <c r="E27" s="310" t="s">
        <v>315</v>
      </c>
      <c r="F27" s="142" t="s">
        <v>409</v>
      </c>
      <c r="G27" s="128" t="s">
        <v>185</v>
      </c>
      <c r="H27" s="130" t="s">
        <v>19</v>
      </c>
      <c r="I27" s="350" t="s">
        <v>142</v>
      </c>
      <c r="J27" s="130" t="s">
        <v>192</v>
      </c>
      <c r="K27" s="350" t="s">
        <v>485</v>
      </c>
      <c r="L27" s="233"/>
      <c r="M27" s="167" t="s">
        <v>142</v>
      </c>
      <c r="N27" s="1" t="s">
        <v>499</v>
      </c>
    </row>
    <row r="28" spans="1:14" ht="14.25" thickBot="1" thickTop="1">
      <c r="A28" s="25" t="s">
        <v>13</v>
      </c>
      <c r="B28" s="2" t="s">
        <v>1</v>
      </c>
      <c r="C28" s="326">
        <f>C27+1</f>
        <v>20</v>
      </c>
      <c r="D28" s="310"/>
      <c r="E28" s="310" t="s">
        <v>315</v>
      </c>
      <c r="F28" s="142" t="s">
        <v>239</v>
      </c>
      <c r="G28" s="31" t="s">
        <v>185</v>
      </c>
      <c r="H28" s="33" t="s">
        <v>19</v>
      </c>
      <c r="I28" s="350" t="s">
        <v>142</v>
      </c>
      <c r="J28" s="33" t="s">
        <v>193</v>
      </c>
      <c r="K28" s="350" t="s">
        <v>485</v>
      </c>
      <c r="L28" s="182"/>
      <c r="M28" s="167" t="s">
        <v>142</v>
      </c>
      <c r="N28" s="2" t="s">
        <v>499</v>
      </c>
    </row>
    <row r="29" spans="1:14" ht="14.25" thickBot="1" thickTop="1">
      <c r="A29" s="25" t="s">
        <v>13</v>
      </c>
      <c r="B29" s="4" t="s">
        <v>2</v>
      </c>
      <c r="C29" s="326">
        <f>C28+1</f>
        <v>21</v>
      </c>
      <c r="D29" s="310"/>
      <c r="E29" s="310" t="s">
        <v>315</v>
      </c>
      <c r="F29" s="142" t="s">
        <v>382</v>
      </c>
      <c r="G29" s="31" t="s">
        <v>185</v>
      </c>
      <c r="H29" s="33" t="s">
        <v>19</v>
      </c>
      <c r="I29" s="350" t="s">
        <v>142</v>
      </c>
      <c r="J29" s="33" t="s">
        <v>194</v>
      </c>
      <c r="K29" s="350" t="s">
        <v>485</v>
      </c>
      <c r="L29" s="233"/>
      <c r="M29" s="167" t="s">
        <v>142</v>
      </c>
      <c r="N29" s="2" t="s">
        <v>499</v>
      </c>
    </row>
    <row r="30" spans="1:14" ht="14.25" thickBot="1" thickTop="1">
      <c r="A30" s="25" t="s">
        <v>13</v>
      </c>
      <c r="B30" s="16" t="s">
        <v>3</v>
      </c>
      <c r="C30" s="328">
        <f>C29+1</f>
        <v>22</v>
      </c>
      <c r="D30" s="8"/>
      <c r="E30" s="8" t="s">
        <v>315</v>
      </c>
      <c r="F30" s="29" t="s">
        <v>240</v>
      </c>
      <c r="G30" s="128" t="s">
        <v>185</v>
      </c>
      <c r="H30" s="129" t="s">
        <v>19</v>
      </c>
      <c r="I30" s="129" t="s">
        <v>142</v>
      </c>
      <c r="J30" s="129" t="s">
        <v>191</v>
      </c>
      <c r="K30" s="129" t="s">
        <v>485</v>
      </c>
      <c r="L30" s="511"/>
      <c r="M30" s="236" t="s">
        <v>142</v>
      </c>
      <c r="N30" s="7" t="s">
        <v>499</v>
      </c>
    </row>
    <row r="31" spans="1:14" ht="14.25" thickBot="1" thickTop="1">
      <c r="A31" s="15" t="s">
        <v>13</v>
      </c>
      <c r="B31" s="348" t="s">
        <v>0</v>
      </c>
      <c r="C31" s="460">
        <f>C27+7</f>
        <v>26</v>
      </c>
      <c r="D31" s="348"/>
      <c r="E31" s="570" t="s">
        <v>315</v>
      </c>
      <c r="F31" s="29" t="s">
        <v>241</v>
      </c>
      <c r="G31" s="393" t="s">
        <v>185</v>
      </c>
      <c r="H31" s="130" t="s">
        <v>410</v>
      </c>
      <c r="I31" s="350" t="s">
        <v>142</v>
      </c>
      <c r="J31" s="130" t="s">
        <v>189</v>
      </c>
      <c r="K31" s="512" t="s">
        <v>487</v>
      </c>
      <c r="L31" s="414"/>
      <c r="M31" s="435" t="s">
        <v>562</v>
      </c>
      <c r="N31" s="414" t="s">
        <v>499</v>
      </c>
    </row>
    <row r="32" spans="1:14" ht="14.25" thickBot="1" thickTop="1">
      <c r="A32" s="15" t="s">
        <v>13</v>
      </c>
      <c r="B32" s="12" t="s">
        <v>1</v>
      </c>
      <c r="C32" s="351">
        <f>C31+1</f>
        <v>27</v>
      </c>
      <c r="D32" s="570"/>
      <c r="E32" s="570" t="s">
        <v>315</v>
      </c>
      <c r="F32" s="362" t="s">
        <v>343</v>
      </c>
      <c r="G32" s="393" t="s">
        <v>185</v>
      </c>
      <c r="H32" s="130" t="s">
        <v>410</v>
      </c>
      <c r="I32" s="350" t="s">
        <v>142</v>
      </c>
      <c r="J32" s="130" t="s">
        <v>190</v>
      </c>
      <c r="K32" s="512" t="s">
        <v>487</v>
      </c>
      <c r="L32" s="252"/>
      <c r="M32" s="435" t="s">
        <v>562</v>
      </c>
      <c r="N32" s="414" t="s">
        <v>499</v>
      </c>
    </row>
    <row r="33" spans="1:14" ht="14.25" thickBot="1" thickTop="1">
      <c r="A33" s="15" t="s">
        <v>13</v>
      </c>
      <c r="B33" s="12" t="s">
        <v>2</v>
      </c>
      <c r="C33" s="351">
        <f>C32+1</f>
        <v>28</v>
      </c>
      <c r="D33" s="570"/>
      <c r="E33" s="570" t="s">
        <v>315</v>
      </c>
      <c r="F33" s="561" t="s">
        <v>242</v>
      </c>
      <c r="G33" s="393" t="s">
        <v>185</v>
      </c>
      <c r="H33" s="33" t="s">
        <v>323</v>
      </c>
      <c r="I33" s="33" t="s">
        <v>335</v>
      </c>
      <c r="J33" s="33" t="s">
        <v>189</v>
      </c>
      <c r="K33" s="33" t="s">
        <v>336</v>
      </c>
      <c r="L33" s="10"/>
      <c r="M33" s="391"/>
      <c r="N33" s="560"/>
    </row>
    <row r="34" spans="1:14" ht="14.25" thickBot="1" thickTop="1">
      <c r="A34" s="505" t="s">
        <v>13</v>
      </c>
      <c r="B34" s="502" t="s">
        <v>3</v>
      </c>
      <c r="C34" s="503">
        <f>C33+1</f>
        <v>29</v>
      </c>
      <c r="D34" s="501"/>
      <c r="E34" s="501"/>
      <c r="F34" s="514" t="s">
        <v>506</v>
      </c>
      <c r="G34" s="515"/>
      <c r="H34" s="361"/>
      <c r="I34" s="361"/>
      <c r="J34" s="515"/>
      <c r="K34" s="361"/>
      <c r="L34" s="361"/>
      <c r="M34" s="510"/>
      <c r="N34" s="361"/>
    </row>
    <row r="35" spans="1:14" ht="14.25" thickBot="1" thickTop="1">
      <c r="A35" s="542" t="s">
        <v>14</v>
      </c>
      <c r="B35" s="504" t="s">
        <v>0</v>
      </c>
      <c r="C35" s="543">
        <v>2</v>
      </c>
      <c r="D35" s="508"/>
      <c r="E35" s="508"/>
      <c r="F35" s="566" t="s">
        <v>506</v>
      </c>
      <c r="G35" s="567"/>
      <c r="H35" s="509"/>
      <c r="I35" s="545"/>
      <c r="J35" s="509"/>
      <c r="K35" s="546"/>
      <c r="L35" s="481"/>
      <c r="M35" s="507"/>
      <c r="N35" s="481"/>
    </row>
    <row r="36" spans="1:14" ht="14.25" thickBot="1" thickTop="1">
      <c r="A36" s="542" t="s">
        <v>14</v>
      </c>
      <c r="B36" s="547" t="s">
        <v>1</v>
      </c>
      <c r="C36" s="548">
        <f>C35+1</f>
        <v>3</v>
      </c>
      <c r="D36" s="508"/>
      <c r="E36" s="508"/>
      <c r="F36" s="263" t="s">
        <v>506</v>
      </c>
      <c r="G36" s="562"/>
      <c r="H36" s="509"/>
      <c r="I36" s="545"/>
      <c r="J36" s="509"/>
      <c r="K36" s="546"/>
      <c r="L36" s="544"/>
      <c r="M36" s="482"/>
      <c r="N36" s="481"/>
    </row>
    <row r="37" spans="1:14" ht="14.25" thickBot="1" thickTop="1">
      <c r="A37" s="542" t="s">
        <v>14</v>
      </c>
      <c r="B37" s="549" t="s">
        <v>2</v>
      </c>
      <c r="C37" s="550">
        <f>C36+1</f>
        <v>4</v>
      </c>
      <c r="D37" s="551"/>
      <c r="E37" s="551"/>
      <c r="F37" s="263" t="s">
        <v>506</v>
      </c>
      <c r="G37" s="562"/>
      <c r="H37" s="552"/>
      <c r="I37" s="552"/>
      <c r="J37" s="552"/>
      <c r="K37" s="552"/>
      <c r="L37" s="293"/>
      <c r="M37" s="262"/>
      <c r="N37" s="553"/>
    </row>
    <row r="38" spans="1:14" ht="14.25" thickBot="1" thickTop="1">
      <c r="A38" s="542" t="s">
        <v>14</v>
      </c>
      <c r="B38" s="501" t="s">
        <v>3</v>
      </c>
      <c r="C38" s="554">
        <f>C37+1</f>
        <v>5</v>
      </c>
      <c r="D38" s="502"/>
      <c r="E38" s="559"/>
      <c r="F38" s="263" t="s">
        <v>506</v>
      </c>
      <c r="G38" s="562"/>
      <c r="H38" s="555"/>
      <c r="I38" s="556"/>
      <c r="J38" s="555"/>
      <c r="K38" s="555"/>
      <c r="L38" s="557"/>
      <c r="M38" s="558"/>
      <c r="N38" s="502"/>
    </row>
    <row r="39" spans="1:14" ht="13.5" thickTop="1">
      <c r="A39" s="459" t="s">
        <v>14</v>
      </c>
      <c r="B39" s="348" t="s">
        <v>0</v>
      </c>
      <c r="C39" s="460">
        <f>C35+7</f>
        <v>9</v>
      </c>
      <c r="D39" s="348"/>
      <c r="E39" s="310" t="s">
        <v>315</v>
      </c>
      <c r="F39" s="29" t="s">
        <v>243</v>
      </c>
      <c r="G39" s="128" t="s">
        <v>185</v>
      </c>
      <c r="H39" s="128" t="s">
        <v>252</v>
      </c>
      <c r="I39" s="128" t="s">
        <v>214</v>
      </c>
      <c r="J39" s="128" t="s">
        <v>190</v>
      </c>
      <c r="K39" s="128" t="s">
        <v>393</v>
      </c>
      <c r="L39" s="414"/>
      <c r="M39" s="128"/>
      <c r="N39" s="414"/>
    </row>
    <row r="40" spans="1:14" ht="12.75">
      <c r="A40" s="461" t="s">
        <v>14</v>
      </c>
      <c r="B40" s="12" t="s">
        <v>1</v>
      </c>
      <c r="C40" s="351">
        <f>C39+1</f>
        <v>10</v>
      </c>
      <c r="D40" s="12"/>
      <c r="E40" s="310" t="s">
        <v>315</v>
      </c>
      <c r="F40" s="29" t="s">
        <v>244</v>
      </c>
      <c r="G40" s="128" t="s">
        <v>29</v>
      </c>
      <c r="H40" s="127" t="s">
        <v>252</v>
      </c>
      <c r="I40" s="254" t="s">
        <v>214</v>
      </c>
      <c r="J40" s="128" t="s">
        <v>189</v>
      </c>
      <c r="K40" s="254" t="s">
        <v>393</v>
      </c>
      <c r="L40" s="1"/>
      <c r="M40" s="31"/>
      <c r="N40" s="10"/>
    </row>
    <row r="41" spans="1:14" ht="12.75">
      <c r="A41" s="461" t="s">
        <v>14</v>
      </c>
      <c r="B41" s="12" t="s">
        <v>2</v>
      </c>
      <c r="C41" s="351">
        <f>C40+1</f>
        <v>11</v>
      </c>
      <c r="D41" s="12"/>
      <c r="E41" s="311" t="s">
        <v>315</v>
      </c>
      <c r="F41" s="392" t="s">
        <v>248</v>
      </c>
      <c r="G41" s="319" t="s">
        <v>22</v>
      </c>
      <c r="H41" s="332" t="s">
        <v>250</v>
      </c>
      <c r="I41" s="254" t="s">
        <v>214</v>
      </c>
      <c r="J41" s="31" t="s">
        <v>190</v>
      </c>
      <c r="K41" s="333" t="s">
        <v>383</v>
      </c>
      <c r="L41" s="2"/>
      <c r="M41" s="31"/>
      <c r="N41" s="10"/>
    </row>
    <row r="42" spans="1:14" ht="13.5" thickBot="1">
      <c r="A42" s="15" t="s">
        <v>14</v>
      </c>
      <c r="B42" s="16" t="s">
        <v>3</v>
      </c>
      <c r="C42" s="330">
        <f>C41+1</f>
        <v>12</v>
      </c>
      <c r="D42" s="16"/>
      <c r="E42" s="539" t="s">
        <v>315</v>
      </c>
      <c r="F42" s="226" t="s">
        <v>245</v>
      </c>
      <c r="G42" s="513" t="s">
        <v>185</v>
      </c>
      <c r="H42" s="126" t="s">
        <v>250</v>
      </c>
      <c r="I42" s="516" t="s">
        <v>214</v>
      </c>
      <c r="J42" s="256" t="s">
        <v>189</v>
      </c>
      <c r="K42" s="353" t="s">
        <v>383</v>
      </c>
      <c r="L42" s="7"/>
      <c r="M42" s="256"/>
      <c r="N42" s="417"/>
    </row>
    <row r="43" spans="1:14" ht="14.25" customHeight="1" thickTop="1">
      <c r="A43" s="292" t="s">
        <v>14</v>
      </c>
      <c r="B43" s="348" t="s">
        <v>0</v>
      </c>
      <c r="C43" s="325">
        <f>C39+7</f>
        <v>16</v>
      </c>
      <c r="D43" s="349"/>
      <c r="E43" s="310" t="s">
        <v>330</v>
      </c>
      <c r="F43" s="29" t="s">
        <v>246</v>
      </c>
      <c r="G43" s="128" t="s">
        <v>185</v>
      </c>
      <c r="H43" s="127" t="s">
        <v>251</v>
      </c>
      <c r="I43" s="254" t="s">
        <v>214</v>
      </c>
      <c r="J43" s="128" t="s">
        <v>189</v>
      </c>
      <c r="K43" s="254" t="s">
        <v>394</v>
      </c>
      <c r="L43" s="1"/>
      <c r="M43" s="128"/>
      <c r="N43" s="1"/>
    </row>
    <row r="44" spans="1:14" ht="12.75">
      <c r="A44" s="3" t="s">
        <v>14</v>
      </c>
      <c r="B44" s="6" t="s">
        <v>1</v>
      </c>
      <c r="C44" s="326">
        <f>C43+1</f>
        <v>17</v>
      </c>
      <c r="D44" s="310"/>
      <c r="E44" s="310" t="s">
        <v>330</v>
      </c>
      <c r="F44" s="142" t="s">
        <v>247</v>
      </c>
      <c r="G44" s="318" t="s">
        <v>185</v>
      </c>
      <c r="H44" s="30" t="s">
        <v>251</v>
      </c>
      <c r="I44" s="254" t="s">
        <v>214</v>
      </c>
      <c r="J44" s="31" t="s">
        <v>190</v>
      </c>
      <c r="K44" s="212" t="s">
        <v>394</v>
      </c>
      <c r="L44" s="2"/>
      <c r="M44" s="128"/>
      <c r="N44" s="2"/>
    </row>
    <row r="45" spans="1:14" ht="12.75">
      <c r="A45" s="3" t="s">
        <v>14</v>
      </c>
      <c r="B45" s="4" t="s">
        <v>2</v>
      </c>
      <c r="C45" s="326">
        <f>C44+1</f>
        <v>18</v>
      </c>
      <c r="D45" s="310"/>
      <c r="E45" s="310" t="s">
        <v>330</v>
      </c>
      <c r="F45" s="142" t="s">
        <v>249</v>
      </c>
      <c r="G45" s="318" t="s">
        <v>185</v>
      </c>
      <c r="H45" s="30" t="s">
        <v>345</v>
      </c>
      <c r="I45" s="254" t="s">
        <v>214</v>
      </c>
      <c r="J45" s="339" t="s">
        <v>189</v>
      </c>
      <c r="K45" s="254" t="s">
        <v>384</v>
      </c>
      <c r="L45" s="18"/>
      <c r="M45" s="435" t="s">
        <v>562</v>
      </c>
      <c r="N45" s="1" t="s">
        <v>499</v>
      </c>
    </row>
    <row r="46" spans="1:14" ht="13.5" thickBot="1">
      <c r="A46" s="25" t="s">
        <v>14</v>
      </c>
      <c r="B46" s="8" t="s">
        <v>3</v>
      </c>
      <c r="C46" s="328">
        <f>C45+1</f>
        <v>19</v>
      </c>
      <c r="D46" s="8"/>
      <c r="E46" s="8" t="s">
        <v>330</v>
      </c>
      <c r="F46" s="226" t="s">
        <v>257</v>
      </c>
      <c r="G46" s="396" t="s">
        <v>185</v>
      </c>
      <c r="H46" s="126" t="s">
        <v>345</v>
      </c>
      <c r="I46" s="353" t="s">
        <v>214</v>
      </c>
      <c r="J46" s="256" t="s">
        <v>190</v>
      </c>
      <c r="K46" s="353" t="s">
        <v>384</v>
      </c>
      <c r="L46" s="294"/>
      <c r="M46" s="256"/>
      <c r="N46" s="7"/>
    </row>
    <row r="47" spans="1:14" ht="13.5" thickTop="1">
      <c r="A47" s="478" t="s">
        <v>14</v>
      </c>
      <c r="B47" s="479" t="s">
        <v>0</v>
      </c>
      <c r="C47" s="480">
        <f>C43+7</f>
        <v>23</v>
      </c>
      <c r="D47" s="479"/>
      <c r="E47" s="479"/>
      <c r="F47" s="480" t="s">
        <v>508</v>
      </c>
      <c r="G47" s="480"/>
      <c r="H47" s="480"/>
      <c r="I47" s="517"/>
      <c r="J47" s="480"/>
      <c r="K47" s="480"/>
      <c r="L47" s="479"/>
      <c r="M47" s="480"/>
      <c r="N47" s="523" t="s">
        <v>561</v>
      </c>
    </row>
    <row r="48" spans="1:14" ht="12.75">
      <c r="A48" s="3" t="s">
        <v>14</v>
      </c>
      <c r="B48" s="19" t="s">
        <v>1</v>
      </c>
      <c r="C48" s="329">
        <f>C47+1</f>
        <v>24</v>
      </c>
      <c r="D48" s="19"/>
      <c r="E48" s="329" t="s">
        <v>316</v>
      </c>
      <c r="F48" s="421" t="s">
        <v>344</v>
      </c>
      <c r="G48" s="323" t="s">
        <v>27</v>
      </c>
      <c r="H48" s="127" t="s">
        <v>423</v>
      </c>
      <c r="I48" s="254" t="s">
        <v>214</v>
      </c>
      <c r="J48" s="31" t="s">
        <v>194</v>
      </c>
      <c r="K48" s="127" t="s">
        <v>471</v>
      </c>
      <c r="L48" s="2"/>
      <c r="M48" s="237"/>
      <c r="N48" s="1"/>
    </row>
    <row r="49" spans="1:14" ht="12.75">
      <c r="A49" s="3" t="s">
        <v>14</v>
      </c>
      <c r="B49" s="19" t="s">
        <v>2</v>
      </c>
      <c r="C49" s="329">
        <f>C48+1</f>
        <v>25</v>
      </c>
      <c r="D49" s="19"/>
      <c r="E49" s="329" t="s">
        <v>316</v>
      </c>
      <c r="F49" s="26" t="s">
        <v>418</v>
      </c>
      <c r="G49" s="323" t="s">
        <v>27</v>
      </c>
      <c r="H49" s="127" t="s">
        <v>423</v>
      </c>
      <c r="I49" s="254" t="s">
        <v>214</v>
      </c>
      <c r="J49" s="339" t="s">
        <v>193</v>
      </c>
      <c r="K49" s="127" t="s">
        <v>471</v>
      </c>
      <c r="L49" s="2"/>
      <c r="M49" s="237"/>
      <c r="N49" s="2"/>
    </row>
    <row r="50" spans="1:14" ht="13.5" thickBot="1">
      <c r="A50" s="25" t="s">
        <v>14</v>
      </c>
      <c r="B50" s="8" t="s">
        <v>3</v>
      </c>
      <c r="C50" s="331">
        <f>C49+1</f>
        <v>26</v>
      </c>
      <c r="D50" s="20"/>
      <c r="E50" s="331" t="s">
        <v>316</v>
      </c>
      <c r="F50" s="423" t="s">
        <v>179</v>
      </c>
      <c r="G50" s="320" t="s">
        <v>27</v>
      </c>
      <c r="H50" s="126" t="s">
        <v>423</v>
      </c>
      <c r="I50" s="353" t="s">
        <v>214</v>
      </c>
      <c r="J50" s="256" t="s">
        <v>191</v>
      </c>
      <c r="K50" s="126" t="s">
        <v>471</v>
      </c>
      <c r="L50" s="7"/>
      <c r="M50" s="238"/>
      <c r="N50" s="7"/>
    </row>
    <row r="51" spans="1:14" ht="13.5" thickTop="1">
      <c r="A51" s="14" t="s">
        <v>14</v>
      </c>
      <c r="B51" s="6" t="s">
        <v>0</v>
      </c>
      <c r="C51" s="325">
        <f>C47+7</f>
        <v>30</v>
      </c>
      <c r="D51" s="6"/>
      <c r="E51" s="460" t="s">
        <v>316</v>
      </c>
      <c r="F51" s="421" t="s">
        <v>196</v>
      </c>
      <c r="G51" s="259" t="s">
        <v>27</v>
      </c>
      <c r="H51" s="127" t="s">
        <v>423</v>
      </c>
      <c r="I51" s="127" t="s">
        <v>214</v>
      </c>
      <c r="J51" s="128" t="s">
        <v>192</v>
      </c>
      <c r="K51" s="127" t="s">
        <v>471</v>
      </c>
      <c r="L51" s="1"/>
      <c r="M51" s="354"/>
      <c r="N51" s="1"/>
    </row>
    <row r="52" spans="1:14" ht="12.75">
      <c r="A52" s="344" t="s">
        <v>15</v>
      </c>
      <c r="B52" s="261" t="s">
        <v>1</v>
      </c>
      <c r="C52" s="262">
        <v>1</v>
      </c>
      <c r="D52" s="261"/>
      <c r="E52" s="261"/>
      <c r="F52" s="480" t="s">
        <v>508</v>
      </c>
      <c r="G52" s="518"/>
      <c r="H52" s="480"/>
      <c r="I52" s="480"/>
      <c r="J52" s="480"/>
      <c r="K52" s="480"/>
      <c r="L52" s="479"/>
      <c r="M52" s="480"/>
      <c r="N52" s="479" t="s">
        <v>490</v>
      </c>
    </row>
    <row r="53" spans="1:14" ht="12.75">
      <c r="A53" s="138" t="s">
        <v>15</v>
      </c>
      <c r="B53" s="2" t="s">
        <v>2</v>
      </c>
      <c r="C53" s="329">
        <f>C52+1</f>
        <v>2</v>
      </c>
      <c r="D53" s="19"/>
      <c r="E53" s="19" t="s">
        <v>316</v>
      </c>
      <c r="F53" s="26" t="s">
        <v>197</v>
      </c>
      <c r="G53" s="323" t="s">
        <v>28</v>
      </c>
      <c r="H53" s="397" t="s">
        <v>204</v>
      </c>
      <c r="I53" s="397" t="s">
        <v>214</v>
      </c>
      <c r="J53" s="389" t="s">
        <v>189</v>
      </c>
      <c r="K53" s="398" t="s">
        <v>325</v>
      </c>
      <c r="L53" s="2"/>
      <c r="M53" s="237"/>
      <c r="N53" s="2"/>
    </row>
    <row r="54" spans="1:14" ht="13.5" thickBot="1">
      <c r="A54" s="15" t="s">
        <v>15</v>
      </c>
      <c r="B54" s="7" t="s">
        <v>3</v>
      </c>
      <c r="C54" s="331">
        <f>C53+1</f>
        <v>3</v>
      </c>
      <c r="D54" s="20"/>
      <c r="E54" s="20" t="s">
        <v>316</v>
      </c>
      <c r="F54" s="253" t="s">
        <v>180</v>
      </c>
      <c r="G54" s="320" t="s">
        <v>28</v>
      </c>
      <c r="H54" s="255" t="s">
        <v>204</v>
      </c>
      <c r="I54" s="255" t="s">
        <v>214</v>
      </c>
      <c r="J54" s="390" t="s">
        <v>190</v>
      </c>
      <c r="K54" s="386" t="s">
        <v>429</v>
      </c>
      <c r="L54" s="7"/>
      <c r="M54" s="238"/>
      <c r="N54" s="7"/>
    </row>
    <row r="55" spans="1:14" ht="13.5" thickTop="1">
      <c r="A55" s="14" t="s">
        <v>15</v>
      </c>
      <c r="B55" s="6" t="s">
        <v>0</v>
      </c>
      <c r="C55" s="325">
        <v>7</v>
      </c>
      <c r="D55" s="6"/>
      <c r="E55" s="21" t="s">
        <v>316</v>
      </c>
      <c r="F55" s="373" t="s">
        <v>181</v>
      </c>
      <c r="G55" s="321" t="s">
        <v>28</v>
      </c>
      <c r="H55" s="145" t="s">
        <v>204</v>
      </c>
      <c r="I55" s="145" t="s">
        <v>214</v>
      </c>
      <c r="J55" s="388" t="s">
        <v>189</v>
      </c>
      <c r="K55" s="385" t="s">
        <v>325</v>
      </c>
      <c r="L55" s="1"/>
      <c r="M55" s="65"/>
      <c r="N55" s="1"/>
    </row>
    <row r="56" spans="1:14" ht="12.75">
      <c r="A56" s="138" t="s">
        <v>15</v>
      </c>
      <c r="B56" s="2" t="s">
        <v>1</v>
      </c>
      <c r="C56" s="329">
        <f>C55+1</f>
        <v>8</v>
      </c>
      <c r="D56" s="19"/>
      <c r="E56" s="19" t="s">
        <v>316</v>
      </c>
      <c r="F56" s="373" t="s">
        <v>198</v>
      </c>
      <c r="G56" s="321" t="s">
        <v>28</v>
      </c>
      <c r="H56" s="145" t="s">
        <v>204</v>
      </c>
      <c r="I56" s="145" t="s">
        <v>214</v>
      </c>
      <c r="J56" s="388" t="s">
        <v>190</v>
      </c>
      <c r="K56" s="385" t="s">
        <v>325</v>
      </c>
      <c r="L56" s="1"/>
      <c r="M56" s="65"/>
      <c r="N56" s="1"/>
    </row>
    <row r="57" spans="1:14" ht="12.75">
      <c r="A57" s="138" t="s">
        <v>15</v>
      </c>
      <c r="B57" s="4" t="s">
        <v>2</v>
      </c>
      <c r="C57" s="326">
        <f>C56+1</f>
        <v>9</v>
      </c>
      <c r="D57" s="4"/>
      <c r="E57" s="19" t="s">
        <v>316</v>
      </c>
      <c r="F57" s="373" t="s">
        <v>199</v>
      </c>
      <c r="G57" s="323" t="s">
        <v>27</v>
      </c>
      <c r="H57" s="397" t="s">
        <v>563</v>
      </c>
      <c r="I57" s="397" t="s">
        <v>214</v>
      </c>
      <c r="J57" s="389" t="s">
        <v>189</v>
      </c>
      <c r="K57" s="398" t="s">
        <v>325</v>
      </c>
      <c r="L57" s="2"/>
      <c r="M57" s="237"/>
      <c r="N57" s="2"/>
    </row>
    <row r="58" spans="1:14" ht="13.5" thickBot="1">
      <c r="A58" s="15" t="s">
        <v>15</v>
      </c>
      <c r="B58" s="7" t="s">
        <v>3</v>
      </c>
      <c r="C58" s="331">
        <f>C57+1</f>
        <v>10</v>
      </c>
      <c r="D58" s="20"/>
      <c r="E58" s="20" t="s">
        <v>316</v>
      </c>
      <c r="F58" s="253" t="s">
        <v>200</v>
      </c>
      <c r="G58" s="320" t="s">
        <v>27</v>
      </c>
      <c r="H58" s="255" t="s">
        <v>563</v>
      </c>
      <c r="I58" s="255" t="s">
        <v>214</v>
      </c>
      <c r="J58" s="390" t="s">
        <v>190</v>
      </c>
      <c r="K58" s="386" t="s">
        <v>429</v>
      </c>
      <c r="L58" s="7"/>
      <c r="M58" s="238"/>
      <c r="N58" s="7"/>
    </row>
    <row r="59" spans="1:14" ht="13.5" thickTop="1">
      <c r="A59" s="14" t="s">
        <v>15</v>
      </c>
      <c r="B59" s="1" t="s">
        <v>0</v>
      </c>
      <c r="C59" s="325">
        <f>C55+7</f>
        <v>14</v>
      </c>
      <c r="D59" s="21"/>
      <c r="E59" s="21" t="s">
        <v>316</v>
      </c>
      <c r="F59" s="373" t="s">
        <v>182</v>
      </c>
      <c r="G59" s="336" t="s">
        <v>27</v>
      </c>
      <c r="H59" s="145" t="s">
        <v>134</v>
      </c>
      <c r="I59" s="145" t="s">
        <v>214</v>
      </c>
      <c r="J59" s="388" t="s">
        <v>189</v>
      </c>
      <c r="K59" s="385" t="s">
        <v>385</v>
      </c>
      <c r="L59" s="1"/>
      <c r="M59" s="65"/>
      <c r="N59" s="395"/>
    </row>
    <row r="60" spans="1:14" ht="12.75">
      <c r="A60" s="138" t="s">
        <v>15</v>
      </c>
      <c r="B60" s="2" t="s">
        <v>1</v>
      </c>
      <c r="C60" s="329">
        <f>C59+1</f>
        <v>15</v>
      </c>
      <c r="D60" s="19"/>
      <c r="E60" s="19" t="s">
        <v>316</v>
      </c>
      <c r="F60" s="373" t="s">
        <v>348</v>
      </c>
      <c r="G60" s="321" t="s">
        <v>27</v>
      </c>
      <c r="H60" s="397" t="s">
        <v>134</v>
      </c>
      <c r="I60" s="397" t="s">
        <v>214</v>
      </c>
      <c r="J60" s="389" t="s">
        <v>190</v>
      </c>
      <c r="K60" s="398" t="s">
        <v>386</v>
      </c>
      <c r="L60" s="2"/>
      <c r="M60" s="323"/>
      <c r="N60" s="2"/>
    </row>
    <row r="61" spans="1:14" ht="12.75">
      <c r="A61" s="138" t="s">
        <v>15</v>
      </c>
      <c r="B61" s="2" t="s">
        <v>2</v>
      </c>
      <c r="C61" s="329">
        <f>C60+1</f>
        <v>16</v>
      </c>
      <c r="D61" s="19"/>
      <c r="E61" s="19" t="s">
        <v>317</v>
      </c>
      <c r="F61" s="373" t="s">
        <v>201</v>
      </c>
      <c r="G61" s="323" t="s">
        <v>28</v>
      </c>
      <c r="H61" s="397" t="s">
        <v>134</v>
      </c>
      <c r="I61" s="397" t="s">
        <v>214</v>
      </c>
      <c r="J61" s="323" t="s">
        <v>189</v>
      </c>
      <c r="K61" s="398" t="s">
        <v>387</v>
      </c>
      <c r="L61" s="2"/>
      <c r="M61" s="323"/>
      <c r="N61" s="2"/>
    </row>
    <row r="62" spans="1:14" ht="13.5" thickBot="1">
      <c r="A62" s="15" t="s">
        <v>15</v>
      </c>
      <c r="B62" s="7" t="s">
        <v>3</v>
      </c>
      <c r="C62" s="331">
        <f>C61+1</f>
        <v>17</v>
      </c>
      <c r="D62" s="20"/>
      <c r="E62" s="20" t="s">
        <v>317</v>
      </c>
      <c r="F62" s="253" t="s">
        <v>183</v>
      </c>
      <c r="G62" s="320" t="s">
        <v>28</v>
      </c>
      <c r="H62" s="255" t="s">
        <v>134</v>
      </c>
      <c r="I62" s="255" t="s">
        <v>214</v>
      </c>
      <c r="J62" s="320" t="s">
        <v>190</v>
      </c>
      <c r="K62" s="386" t="s">
        <v>387</v>
      </c>
      <c r="L62" s="232"/>
      <c r="M62" s="565" t="s">
        <v>507</v>
      </c>
      <c r="N62" s="7" t="s">
        <v>499</v>
      </c>
    </row>
    <row r="63" spans="1:14" ht="13.5" thickTop="1">
      <c r="A63" s="14" t="s">
        <v>15</v>
      </c>
      <c r="B63" s="1" t="s">
        <v>0</v>
      </c>
      <c r="C63" s="325">
        <f>C59+7</f>
        <v>21</v>
      </c>
      <c r="D63" s="21"/>
      <c r="E63" s="21" t="s">
        <v>317</v>
      </c>
      <c r="F63" s="373" t="s">
        <v>491</v>
      </c>
      <c r="G63" s="321"/>
      <c r="H63" s="321"/>
      <c r="I63" s="321"/>
      <c r="J63" s="321"/>
      <c r="K63" s="563"/>
      <c r="L63" s="185"/>
      <c r="M63" s="321"/>
      <c r="N63" s="395"/>
    </row>
    <row r="64" spans="1:14" ht="12.75">
      <c r="A64" s="138" t="s">
        <v>15</v>
      </c>
      <c r="B64" s="2" t="s">
        <v>1</v>
      </c>
      <c r="C64" s="329">
        <f>C63+1</f>
        <v>22</v>
      </c>
      <c r="D64" s="19"/>
      <c r="E64" s="19" t="s">
        <v>317</v>
      </c>
      <c r="F64" s="373" t="s">
        <v>491</v>
      </c>
      <c r="G64" s="568"/>
      <c r="H64" s="569" t="s">
        <v>559</v>
      </c>
      <c r="I64" s="323"/>
      <c r="J64" s="323"/>
      <c r="K64" s="564"/>
      <c r="L64" s="222"/>
      <c r="M64" s="323"/>
      <c r="N64" s="2"/>
    </row>
    <row r="65" spans="1:14" ht="12.75">
      <c r="A65" s="138" t="s">
        <v>15</v>
      </c>
      <c r="B65" s="2" t="s">
        <v>2</v>
      </c>
      <c r="C65" s="329">
        <f>C64+1</f>
        <v>23</v>
      </c>
      <c r="D65" s="19"/>
      <c r="E65" s="19" t="s">
        <v>317</v>
      </c>
      <c r="F65" s="373" t="s">
        <v>491</v>
      </c>
      <c r="G65" s="323"/>
      <c r="H65" s="397"/>
      <c r="I65" s="397"/>
      <c r="J65" s="323"/>
      <c r="K65" s="398"/>
      <c r="L65" s="222"/>
      <c r="M65" s="323"/>
      <c r="N65" s="2"/>
    </row>
    <row r="66" spans="1:14" ht="13.5" thickBot="1">
      <c r="A66" s="15" t="s">
        <v>15</v>
      </c>
      <c r="B66" s="7" t="s">
        <v>3</v>
      </c>
      <c r="C66" s="331">
        <f>C65+1</f>
        <v>24</v>
      </c>
      <c r="D66" s="20"/>
      <c r="E66" s="20" t="s">
        <v>317</v>
      </c>
      <c r="F66" s="373" t="s">
        <v>491</v>
      </c>
      <c r="G66" s="320"/>
      <c r="H66" s="255"/>
      <c r="I66" s="255"/>
      <c r="J66" s="320"/>
      <c r="K66" s="386"/>
      <c r="L66" s="232"/>
      <c r="M66" s="320"/>
      <c r="N66" s="399"/>
    </row>
    <row r="67" spans="1:14" ht="17.25" thickBot="1" thickTop="1">
      <c r="A67" s="492" t="s">
        <v>15</v>
      </c>
      <c r="B67" s="524" t="s">
        <v>0</v>
      </c>
      <c r="C67" s="525">
        <v>28</v>
      </c>
      <c r="D67" s="524"/>
      <c r="E67" s="524"/>
      <c r="F67" s="526" t="s">
        <v>535</v>
      </c>
      <c r="G67" s="527"/>
      <c r="H67" s="524"/>
      <c r="I67" s="524"/>
      <c r="J67" s="528" t="s">
        <v>16</v>
      </c>
      <c r="K67" s="499"/>
      <c r="L67" s="494"/>
      <c r="M67" s="529"/>
      <c r="N67" s="499"/>
    </row>
    <row r="68" spans="1:14" s="252" customFormat="1" ht="13.5" thickTop="1">
      <c r="A68" s="14"/>
      <c r="B68" s="27"/>
      <c r="C68" s="322"/>
      <c r="D68" s="27"/>
      <c r="E68" s="27"/>
      <c r="F68" s="27"/>
      <c r="G68" s="322"/>
      <c r="H68" s="27"/>
      <c r="I68" s="27"/>
      <c r="J68" s="322"/>
      <c r="K68" s="251"/>
      <c r="L68" s="27"/>
      <c r="M68" s="322"/>
      <c r="N68" s="1"/>
    </row>
    <row r="69" spans="1:14" s="252" customFormat="1" ht="12.75">
      <c r="A69" s="14"/>
      <c r="B69" s="27"/>
      <c r="C69" s="322"/>
      <c r="D69" s="27"/>
      <c r="E69" s="27"/>
      <c r="F69" s="27"/>
      <c r="G69" s="322"/>
      <c r="H69" s="27"/>
      <c r="I69" s="27"/>
      <c r="J69" s="322"/>
      <c r="K69" s="251"/>
      <c r="L69" s="27"/>
      <c r="M69" s="322"/>
      <c r="N69" s="10"/>
    </row>
    <row r="70" spans="1:14" s="252" customFormat="1" ht="12.75">
      <c r="A70" s="14"/>
      <c r="B70" s="27"/>
      <c r="C70" s="322"/>
      <c r="D70" s="27"/>
      <c r="E70" s="27"/>
      <c r="F70" s="27"/>
      <c r="G70" s="322"/>
      <c r="H70" s="27"/>
      <c r="I70" s="27"/>
      <c r="J70" s="322"/>
      <c r="K70" s="251"/>
      <c r="L70" s="27"/>
      <c r="M70" s="322"/>
      <c r="N70" s="10"/>
    </row>
    <row r="71" spans="1:14" s="252" customFormat="1" ht="12.75">
      <c r="A71" s="14"/>
      <c r="B71" s="27"/>
      <c r="C71" s="322"/>
      <c r="D71" s="27"/>
      <c r="E71" s="27"/>
      <c r="F71" s="27"/>
      <c r="G71" s="322"/>
      <c r="H71" s="27"/>
      <c r="I71" s="27"/>
      <c r="J71" s="322"/>
      <c r="K71" s="251"/>
      <c r="L71" s="27"/>
      <c r="M71" s="322"/>
      <c r="N71" s="10"/>
    </row>
    <row r="72" spans="1:14" s="252" customFormat="1" ht="12.75">
      <c r="A72" s="14"/>
      <c r="B72" s="27"/>
      <c r="C72" s="322"/>
      <c r="D72" s="27"/>
      <c r="E72" s="27"/>
      <c r="F72" s="27"/>
      <c r="G72" s="322"/>
      <c r="H72" s="27"/>
      <c r="I72" s="27"/>
      <c r="J72" s="322"/>
      <c r="K72" s="251"/>
      <c r="L72" s="27"/>
      <c r="M72" s="322"/>
      <c r="N72" s="10"/>
    </row>
    <row r="73" spans="1:14" s="252" customFormat="1" ht="12.75">
      <c r="A73" s="14"/>
      <c r="B73" s="27"/>
      <c r="C73" s="322"/>
      <c r="D73" s="27"/>
      <c r="E73" s="27"/>
      <c r="F73" s="27"/>
      <c r="G73" s="322"/>
      <c r="H73" s="27"/>
      <c r="I73" s="27"/>
      <c r="J73" s="322"/>
      <c r="K73" s="251"/>
      <c r="L73" s="27"/>
      <c r="M73" s="322"/>
      <c r="N73" s="10"/>
    </row>
    <row r="74" spans="1:14" s="252" customFormat="1" ht="12.75">
      <c r="A74" s="14"/>
      <c r="B74" s="27"/>
      <c r="C74" s="322"/>
      <c r="D74" s="27"/>
      <c r="E74" s="27"/>
      <c r="F74" s="27"/>
      <c r="G74" s="322"/>
      <c r="H74" s="27"/>
      <c r="I74" s="27"/>
      <c r="J74" s="322"/>
      <c r="K74" s="251"/>
      <c r="L74" s="27"/>
      <c r="M74" s="322"/>
      <c r="N74" s="10"/>
    </row>
    <row r="75" spans="1:14" s="252" customFormat="1" ht="12.75">
      <c r="A75" s="14"/>
      <c r="B75" s="27"/>
      <c r="C75" s="322"/>
      <c r="D75" s="27"/>
      <c r="E75" s="27"/>
      <c r="F75" s="27"/>
      <c r="G75" s="322"/>
      <c r="H75" s="27"/>
      <c r="I75" s="27"/>
      <c r="J75" s="322"/>
      <c r="K75" s="251"/>
      <c r="L75" s="27"/>
      <c r="M75" s="322"/>
      <c r="N75" s="10"/>
    </row>
    <row r="76" spans="1:14" s="252" customFormat="1" ht="12.75">
      <c r="A76" s="14"/>
      <c r="B76" s="27"/>
      <c r="C76" s="322"/>
      <c r="D76" s="27"/>
      <c r="E76" s="27"/>
      <c r="F76" s="27"/>
      <c r="G76" s="322"/>
      <c r="H76" s="27"/>
      <c r="I76" s="27"/>
      <c r="J76" s="322"/>
      <c r="K76" s="251"/>
      <c r="L76" s="27"/>
      <c r="M76" s="322"/>
      <c r="N76" s="10"/>
    </row>
    <row r="77" spans="2:14" ht="12.75">
      <c r="B77" s="2"/>
      <c r="C77" s="237"/>
      <c r="D77" s="2"/>
      <c r="E77" s="2"/>
      <c r="F77" s="2"/>
      <c r="G77" s="237"/>
      <c r="H77" s="2"/>
      <c r="I77" s="2"/>
      <c r="J77" s="237"/>
      <c r="K77" s="2"/>
      <c r="L77" s="2"/>
      <c r="M77" s="237"/>
      <c r="N77" s="10"/>
    </row>
    <row r="78" spans="2:14" ht="12.75">
      <c r="B78" s="2"/>
      <c r="C78" s="237"/>
      <c r="D78" s="2"/>
      <c r="E78" s="2"/>
      <c r="F78" s="2"/>
      <c r="G78" s="237"/>
      <c r="H78" s="2"/>
      <c r="I78" s="2"/>
      <c r="J78" s="237"/>
      <c r="K78" s="2"/>
      <c r="L78" s="2"/>
      <c r="M78" s="237"/>
      <c r="N78" s="2"/>
    </row>
    <row r="79" spans="1:14" ht="15.75">
      <c r="A79" s="152"/>
      <c r="B79" s="147"/>
      <c r="C79" s="216"/>
      <c r="D79" s="147"/>
      <c r="E79" s="147"/>
      <c r="F79" s="147"/>
      <c r="G79" s="216"/>
      <c r="H79" s="147"/>
      <c r="I79" s="147"/>
      <c r="J79" s="216"/>
      <c r="K79" s="147"/>
      <c r="L79" s="147"/>
      <c r="M79" s="216"/>
      <c r="N79" s="2"/>
    </row>
    <row r="80" spans="2:13" ht="12.75">
      <c r="B80" s="147"/>
      <c r="C80" s="216"/>
      <c r="D80" s="147"/>
      <c r="E80" s="147"/>
      <c r="F80" s="147"/>
      <c r="G80" s="216"/>
      <c r="H80" s="147"/>
      <c r="I80" s="147"/>
      <c r="J80" s="216"/>
      <c r="K80" s="147"/>
      <c r="L80" s="147"/>
      <c r="M80" s="216"/>
    </row>
  </sheetData>
  <sheetProtection/>
  <printOptions gridLines="1" horizontalCentered="1"/>
  <pageMargins left="0.1968503937007874" right="0.1968503937007874" top="0.1968503937007874" bottom="0.492125984251968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I7" sqref="I7"/>
    </sheetView>
  </sheetViews>
  <sheetFormatPr defaultColWidth="11.421875" defaultRowHeight="12.75"/>
  <cols>
    <col min="1" max="1" width="50.00390625" style="0" customWidth="1"/>
    <col min="2" max="2" width="21.00390625" style="0" customWidth="1"/>
    <col min="3" max="3" width="21.8515625" style="0" customWidth="1"/>
    <col min="4" max="4" width="47.7109375" style="0" customWidth="1"/>
  </cols>
  <sheetData>
    <row r="1" spans="1:4" ht="18.75" thickBot="1">
      <c r="A1" s="245" t="s">
        <v>527</v>
      </c>
      <c r="B1" s="246"/>
      <c r="C1" s="246"/>
      <c r="D1" s="247" t="s">
        <v>528</v>
      </c>
    </row>
    <row r="2" spans="1:4" ht="30">
      <c r="A2" s="63" t="s">
        <v>301</v>
      </c>
      <c r="B2" s="384" t="s">
        <v>46</v>
      </c>
      <c r="C2" s="384" t="s">
        <v>47</v>
      </c>
      <c r="D2" s="64" t="s">
        <v>48</v>
      </c>
    </row>
    <row r="3" spans="1:4" ht="15.75">
      <c r="A3" s="66" t="s">
        <v>544</v>
      </c>
      <c r="B3" s="66" t="s">
        <v>513</v>
      </c>
      <c r="C3" s="66" t="s">
        <v>516</v>
      </c>
      <c r="D3" s="375" t="s">
        <v>470</v>
      </c>
    </row>
    <row r="4" spans="1:4" ht="15.75">
      <c r="A4" s="66" t="s">
        <v>545</v>
      </c>
      <c r="B4" s="66" t="s">
        <v>514</v>
      </c>
      <c r="C4" s="66" t="s">
        <v>517</v>
      </c>
      <c r="D4" s="375" t="s">
        <v>472</v>
      </c>
    </row>
    <row r="5" spans="1:4" ht="15.75">
      <c r="A5" s="66" t="s">
        <v>546</v>
      </c>
      <c r="B5" s="66" t="s">
        <v>515</v>
      </c>
      <c r="C5" s="66" t="s">
        <v>518</v>
      </c>
      <c r="D5" s="375" t="s">
        <v>405</v>
      </c>
    </row>
    <row r="6" spans="1:4" ht="15.75">
      <c r="A6" s="72" t="s">
        <v>547</v>
      </c>
      <c r="B6" s="66"/>
      <c r="C6" s="66"/>
      <c r="D6" s="68"/>
    </row>
    <row r="7" spans="1:4" ht="15.75">
      <c r="A7" s="67" t="s">
        <v>302</v>
      </c>
      <c r="B7" s="66"/>
      <c r="C7" s="66"/>
      <c r="D7" s="68"/>
    </row>
    <row r="8" spans="1:4" ht="15.75">
      <c r="A8" s="66" t="s">
        <v>549</v>
      </c>
      <c r="B8" s="66" t="s">
        <v>519</v>
      </c>
      <c r="C8" s="66" t="s">
        <v>523</v>
      </c>
      <c r="D8" s="375" t="s">
        <v>473</v>
      </c>
    </row>
    <row r="9" spans="1:4" ht="15.75">
      <c r="A9" s="66" t="s">
        <v>550</v>
      </c>
      <c r="B9" s="66" t="s">
        <v>520</v>
      </c>
      <c r="C9" s="66" t="s">
        <v>524</v>
      </c>
      <c r="D9" s="375" t="s">
        <v>477</v>
      </c>
    </row>
    <row r="10" spans="1:4" ht="15.75">
      <c r="A10" s="66" t="s">
        <v>551</v>
      </c>
      <c r="B10" s="66" t="s">
        <v>521</v>
      </c>
      <c r="C10" s="66" t="s">
        <v>525</v>
      </c>
      <c r="D10" s="375" t="s">
        <v>474</v>
      </c>
    </row>
    <row r="11" spans="1:4" ht="15" customHeight="1">
      <c r="A11" s="66" t="s">
        <v>552</v>
      </c>
      <c r="B11" s="66" t="s">
        <v>522</v>
      </c>
      <c r="C11" s="66" t="s">
        <v>526</v>
      </c>
      <c r="D11" s="375" t="s">
        <v>475</v>
      </c>
    </row>
    <row r="12" spans="1:4" ht="16.5" thickBot="1">
      <c r="A12" s="73" t="s">
        <v>548</v>
      </c>
      <c r="B12" s="69"/>
      <c r="C12" s="69"/>
      <c r="D12" s="150"/>
    </row>
    <row r="13" spans="1:4" ht="17.25" thickBot="1" thickTop="1">
      <c r="A13" s="240" t="s">
        <v>215</v>
      </c>
      <c r="B13" s="71" t="s">
        <v>530</v>
      </c>
      <c r="C13" s="71" t="s">
        <v>530</v>
      </c>
      <c r="D13" s="383" t="s">
        <v>39</v>
      </c>
    </row>
    <row r="14" spans="1:4" ht="32.25" thickTop="1">
      <c r="A14" s="70" t="s">
        <v>349</v>
      </c>
      <c r="B14" s="70" t="s">
        <v>531</v>
      </c>
      <c r="C14" s="70" t="s">
        <v>531</v>
      </c>
      <c r="D14" s="382" t="s">
        <v>406</v>
      </c>
    </row>
    <row r="15" spans="1:4" ht="16.5" thickBot="1">
      <c r="A15" s="71" t="s">
        <v>350</v>
      </c>
      <c r="B15" s="71" t="s">
        <v>530</v>
      </c>
      <c r="C15" s="71" t="s">
        <v>530</v>
      </c>
      <c r="D15" s="151" t="s">
        <v>407</v>
      </c>
    </row>
    <row r="16" spans="1:4" s="5" customFormat="1" ht="17.25" thickBot="1" thickTop="1">
      <c r="A16" s="241" t="s">
        <v>351</v>
      </c>
      <c r="B16" s="241" t="s">
        <v>532</v>
      </c>
      <c r="C16" s="241" t="s">
        <v>532</v>
      </c>
      <c r="D16" s="242" t="s">
        <v>408</v>
      </c>
    </row>
    <row r="17" spans="1:4" ht="17.25" thickBot="1" thickTop="1">
      <c r="A17" s="379" t="s">
        <v>352</v>
      </c>
      <c r="B17" s="379" t="s">
        <v>532</v>
      </c>
      <c r="C17" s="379" t="s">
        <v>532</v>
      </c>
      <c r="D17" s="380" t="s">
        <v>68</v>
      </c>
    </row>
    <row r="18" spans="1:4" ht="16.5" thickTop="1">
      <c r="A18" s="377" t="s">
        <v>533</v>
      </c>
      <c r="B18" s="6"/>
      <c r="C18" s="378"/>
      <c r="D18" s="1"/>
    </row>
    <row r="19" spans="1:4" ht="15.75">
      <c r="A19" s="146" t="s">
        <v>534</v>
      </c>
      <c r="B19" s="4"/>
      <c r="C19" s="149"/>
      <c r="D19" s="376"/>
    </row>
    <row r="20" spans="1:4" ht="15.75">
      <c r="A20" s="363"/>
      <c r="B20" s="364"/>
      <c r="C20" s="365"/>
      <c r="D20" s="376"/>
    </row>
    <row r="21" spans="1:4" ht="15.75" thickBot="1">
      <c r="A21" s="243" t="s">
        <v>49</v>
      </c>
      <c r="B21" s="243" t="s">
        <v>50</v>
      </c>
      <c r="C21" s="243" t="s">
        <v>51</v>
      </c>
      <c r="D21" s="381" t="s">
        <v>353</v>
      </c>
    </row>
    <row r="22" spans="1:4" ht="13.5" thickTop="1">
      <c r="A22" s="6" t="s">
        <v>52</v>
      </c>
      <c r="B22" s="6" t="s">
        <v>53</v>
      </c>
      <c r="C22" s="6" t="s">
        <v>20</v>
      </c>
      <c r="D22" s="374" t="s">
        <v>476</v>
      </c>
    </row>
    <row r="23" spans="1:4" ht="12.75">
      <c r="A23" s="4" t="s">
        <v>54</v>
      </c>
      <c r="B23" s="4" t="s">
        <v>53</v>
      </c>
      <c r="C23" s="4" t="s">
        <v>23</v>
      </c>
      <c r="D23" s="195" t="s">
        <v>483</v>
      </c>
    </row>
    <row r="24" spans="1:4" ht="12.75">
      <c r="A24" s="4" t="s">
        <v>55</v>
      </c>
      <c r="B24" s="4" t="s">
        <v>53</v>
      </c>
      <c r="C24" s="4" t="s">
        <v>21</v>
      </c>
      <c r="D24" s="39" t="s">
        <v>467</v>
      </c>
    </row>
    <row r="25" spans="1:4" ht="12.75">
      <c r="A25" s="4" t="s">
        <v>57</v>
      </c>
      <c r="B25" s="4" t="s">
        <v>53</v>
      </c>
      <c r="C25" s="4" t="s">
        <v>22</v>
      </c>
      <c r="D25" s="456" t="s">
        <v>468</v>
      </c>
    </row>
    <row r="26" spans="1:4" ht="12.75">
      <c r="A26" s="4" t="s">
        <v>58</v>
      </c>
      <c r="B26" s="4" t="s">
        <v>56</v>
      </c>
      <c r="C26" s="4" t="s">
        <v>24</v>
      </c>
      <c r="D26" s="195" t="s">
        <v>469</v>
      </c>
    </row>
    <row r="27" spans="1:4" ht="12.75">
      <c r="A27" s="4" t="s">
        <v>59</v>
      </c>
      <c r="B27" s="4" t="s">
        <v>60</v>
      </c>
      <c r="C27" s="4" t="s">
        <v>25</v>
      </c>
      <c r="D27" s="39" t="s">
        <v>388</v>
      </c>
    </row>
    <row r="28" spans="1:4" ht="12.75">
      <c r="A28" s="4" t="s">
        <v>61</v>
      </c>
      <c r="B28" s="4" t="s">
        <v>56</v>
      </c>
      <c r="C28" s="4" t="s">
        <v>26</v>
      </c>
      <c r="D28" s="39" t="s">
        <v>354</v>
      </c>
    </row>
    <row r="29" spans="1:4" ht="12.75">
      <c r="A29" s="4" t="s">
        <v>62</v>
      </c>
      <c r="B29" s="4" t="s">
        <v>56</v>
      </c>
      <c r="C29" s="4" t="s">
        <v>27</v>
      </c>
      <c r="D29" s="39" t="s">
        <v>372</v>
      </c>
    </row>
    <row r="30" spans="1:4" ht="12.75">
      <c r="A30" s="4" t="s">
        <v>63</v>
      </c>
      <c r="B30" s="4" t="s">
        <v>56</v>
      </c>
      <c r="C30" s="4" t="s">
        <v>28</v>
      </c>
      <c r="D30" s="39" t="s">
        <v>373</v>
      </c>
    </row>
    <row r="31" spans="1:4" ht="12.75">
      <c r="A31" s="4" t="s">
        <v>64</v>
      </c>
      <c r="B31" s="4" t="s">
        <v>56</v>
      </c>
      <c r="C31" s="4" t="s">
        <v>29</v>
      </c>
      <c r="D31" s="39" t="s">
        <v>366</v>
      </c>
    </row>
    <row r="32" spans="1:3" ht="12.75">
      <c r="A32" s="4" t="s">
        <v>216</v>
      </c>
      <c r="B32" s="4" t="s">
        <v>217</v>
      </c>
      <c r="C32" s="4" t="s">
        <v>185</v>
      </c>
    </row>
  </sheetData>
  <sheetProtection/>
  <printOptions horizontalCentered="1"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tabSelected="1" zoomScalePageLayoutView="0" workbookViewId="0" topLeftCell="A1">
      <pane ySplit="825" topLeftCell="BM1" activePane="bottomLeft" state="split"/>
      <selection pane="topLeft" activeCell="R1" sqref="R1"/>
      <selection pane="bottomLeft" activeCell="N30" sqref="N30"/>
    </sheetView>
  </sheetViews>
  <sheetFormatPr defaultColWidth="11.421875" defaultRowHeight="12.75"/>
  <cols>
    <col min="1" max="1" width="14.00390625" style="0" customWidth="1"/>
    <col min="2" max="2" width="12.28125" style="0" customWidth="1"/>
    <col min="3" max="15" width="4.28125" style="0" customWidth="1"/>
    <col min="16" max="16" width="6.8515625" style="0" customWidth="1"/>
    <col min="17" max="17" width="4.7109375" style="0" customWidth="1"/>
    <col min="18" max="18" width="33.00390625" style="0" customWidth="1"/>
    <col min="19" max="19" width="27.28125" style="0" customWidth="1"/>
  </cols>
  <sheetData>
    <row r="1" spans="2:18" ht="15.75">
      <c r="B1" s="35" t="s">
        <v>554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 s="37"/>
      <c r="R1" s="124" t="s">
        <v>555</v>
      </c>
    </row>
    <row r="2" spans="1:19" ht="12.75">
      <c r="A2" s="38"/>
      <c r="B2" s="32"/>
      <c r="C2" s="156" t="s">
        <v>20</v>
      </c>
      <c r="D2" s="158" t="s">
        <v>356</v>
      </c>
      <c r="E2" s="158" t="s">
        <v>355</v>
      </c>
      <c r="F2" s="156" t="s">
        <v>21</v>
      </c>
      <c r="G2" s="156" t="s">
        <v>22</v>
      </c>
      <c r="H2" s="156" t="s">
        <v>23</v>
      </c>
      <c r="I2" s="156" t="s">
        <v>24</v>
      </c>
      <c r="J2" s="156" t="s">
        <v>25</v>
      </c>
      <c r="K2" s="156" t="s">
        <v>26</v>
      </c>
      <c r="L2" s="156" t="s">
        <v>27</v>
      </c>
      <c r="M2" s="156" t="s">
        <v>28</v>
      </c>
      <c r="N2" s="156" t="s">
        <v>29</v>
      </c>
      <c r="O2" s="156" t="s">
        <v>185</v>
      </c>
      <c r="P2" s="156" t="s">
        <v>30</v>
      </c>
      <c r="Q2" s="156" t="s">
        <v>66</v>
      </c>
      <c r="R2" s="39" t="s">
        <v>31</v>
      </c>
      <c r="S2" s="11" t="s">
        <v>186</v>
      </c>
    </row>
    <row r="3" spans="1:19" ht="12.75">
      <c r="A3" s="32" t="s">
        <v>32</v>
      </c>
      <c r="B3" s="40" t="s">
        <v>278</v>
      </c>
      <c r="C3" s="134">
        <v>10</v>
      </c>
      <c r="D3" s="134"/>
      <c r="E3" s="134"/>
      <c r="F3" s="134"/>
      <c r="G3" s="134"/>
      <c r="H3" s="134"/>
      <c r="I3" s="134"/>
      <c r="J3" s="134">
        <v>8</v>
      </c>
      <c r="K3" s="134"/>
      <c r="L3" s="134"/>
      <c r="M3" s="134"/>
      <c r="N3" s="134"/>
      <c r="O3" s="134"/>
      <c r="P3" s="157">
        <f aca="true" t="shared" si="0" ref="P3:P26">SUM(C3:O3)</f>
        <v>18</v>
      </c>
      <c r="Q3" s="156">
        <v>18</v>
      </c>
      <c r="R3" s="41" t="s">
        <v>397</v>
      </c>
      <c r="S3" s="194" t="s">
        <v>365</v>
      </c>
    </row>
    <row r="4" spans="1:19" ht="12.75">
      <c r="A4" s="32" t="s">
        <v>33</v>
      </c>
      <c r="B4" s="40" t="s">
        <v>279</v>
      </c>
      <c r="C4" s="134">
        <v>8</v>
      </c>
      <c r="D4" s="134"/>
      <c r="E4" s="134"/>
      <c r="F4" s="134"/>
      <c r="G4" s="134"/>
      <c r="H4" s="134"/>
      <c r="I4" s="134"/>
      <c r="J4" s="134"/>
      <c r="K4" s="28">
        <v>8</v>
      </c>
      <c r="L4" s="134"/>
      <c r="M4" s="134"/>
      <c r="N4" s="134"/>
      <c r="O4" s="134"/>
      <c r="P4" s="157">
        <f t="shared" si="0"/>
        <v>16</v>
      </c>
      <c r="Q4" s="156">
        <v>16</v>
      </c>
      <c r="R4" s="41"/>
      <c r="S4" s="194"/>
    </row>
    <row r="5" spans="1:19" ht="12.75">
      <c r="A5" s="402" t="s">
        <v>258</v>
      </c>
      <c r="B5" s="40" t="s">
        <v>280</v>
      </c>
      <c r="C5" s="134">
        <v>10</v>
      </c>
      <c r="D5" s="134"/>
      <c r="E5" s="134"/>
      <c r="F5" s="134"/>
      <c r="G5" s="134"/>
      <c r="H5" s="134"/>
      <c r="I5" s="134">
        <v>8</v>
      </c>
      <c r="J5" s="134">
        <v>16</v>
      </c>
      <c r="K5" s="454">
        <v>8</v>
      </c>
      <c r="L5" s="134"/>
      <c r="M5" s="134"/>
      <c r="N5" s="134"/>
      <c r="O5" s="134"/>
      <c r="P5" s="157">
        <f t="shared" si="0"/>
        <v>42</v>
      </c>
      <c r="Q5" s="156">
        <v>42</v>
      </c>
      <c r="R5" s="41"/>
      <c r="S5" s="194"/>
    </row>
    <row r="6" spans="1:19" ht="12.75">
      <c r="A6" s="402" t="s">
        <v>260</v>
      </c>
      <c r="B6" s="43" t="s">
        <v>281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>
        <v>10</v>
      </c>
      <c r="O6" s="44"/>
      <c r="P6" s="158">
        <f t="shared" si="0"/>
        <v>10</v>
      </c>
      <c r="Q6" s="156">
        <v>10</v>
      </c>
      <c r="R6" s="45" t="s">
        <v>381</v>
      </c>
      <c r="S6" s="195"/>
    </row>
    <row r="7" spans="1:19" ht="12.75">
      <c r="A7" s="403"/>
      <c r="B7" s="43" t="s">
        <v>282</v>
      </c>
      <c r="C7" s="44"/>
      <c r="D7" s="368">
        <v>12</v>
      </c>
      <c r="E7" s="368"/>
      <c r="F7">
        <v>4</v>
      </c>
      <c r="G7" s="44"/>
      <c r="H7" s="44"/>
      <c r="J7" s="44"/>
      <c r="K7" s="44"/>
      <c r="L7" s="44"/>
      <c r="M7" s="44"/>
      <c r="N7" s="44">
        <v>8</v>
      </c>
      <c r="O7" s="44"/>
      <c r="P7" s="158">
        <f t="shared" si="0"/>
        <v>24</v>
      </c>
      <c r="Q7" s="156">
        <v>24</v>
      </c>
      <c r="R7" s="45"/>
      <c r="S7" s="195"/>
    </row>
    <row r="8" spans="1:19" ht="12.75">
      <c r="A8" s="404"/>
      <c r="B8" s="46" t="s">
        <v>283</v>
      </c>
      <c r="C8" s="159">
        <v>24</v>
      </c>
      <c r="D8" s="159"/>
      <c r="E8" s="159"/>
      <c r="F8" s="159"/>
      <c r="G8" s="159"/>
      <c r="H8" s="159"/>
      <c r="I8" s="159"/>
      <c r="J8" s="159">
        <v>10</v>
      </c>
      <c r="K8" s="159"/>
      <c r="L8" s="159"/>
      <c r="M8" s="159"/>
      <c r="N8" s="159"/>
      <c r="O8" s="159"/>
      <c r="P8" s="160">
        <f t="shared" si="0"/>
        <v>34</v>
      </c>
      <c r="Q8" s="156">
        <v>34</v>
      </c>
      <c r="R8" s="47" t="s">
        <v>390</v>
      </c>
      <c r="S8" s="196" t="s">
        <v>333</v>
      </c>
    </row>
    <row r="9" spans="1:19" ht="12.75">
      <c r="A9" s="404"/>
      <c r="B9" s="46" t="s">
        <v>284</v>
      </c>
      <c r="C9" s="159">
        <v>10</v>
      </c>
      <c r="D9" s="159"/>
      <c r="E9" s="159"/>
      <c r="F9" s="159">
        <v>16</v>
      </c>
      <c r="G9" s="159">
        <v>18</v>
      </c>
      <c r="H9" s="159">
        <v>10</v>
      </c>
      <c r="I9" s="159">
        <v>12</v>
      </c>
      <c r="J9" s="161">
        <v>6</v>
      </c>
      <c r="K9" s="159"/>
      <c r="L9" s="159"/>
      <c r="M9" s="159"/>
      <c r="N9" s="159"/>
      <c r="O9" s="159"/>
      <c r="P9" s="160">
        <f t="shared" si="0"/>
        <v>72</v>
      </c>
      <c r="Q9" s="156">
        <v>72</v>
      </c>
      <c r="R9" s="47"/>
      <c r="S9" s="196"/>
    </row>
    <row r="10" spans="1:19" ht="12.75">
      <c r="A10" s="404"/>
      <c r="B10" s="46" t="s">
        <v>285</v>
      </c>
      <c r="C10" s="159">
        <v>16</v>
      </c>
      <c r="D10" s="159"/>
      <c r="E10" s="159"/>
      <c r="F10" s="159">
        <v>10</v>
      </c>
      <c r="G10" s="159">
        <v>8</v>
      </c>
      <c r="H10" s="159">
        <v>8</v>
      </c>
      <c r="I10" s="159">
        <v>8</v>
      </c>
      <c r="J10" s="162">
        <v>4</v>
      </c>
      <c r="K10" s="159">
        <v>12</v>
      </c>
      <c r="L10" s="159"/>
      <c r="M10" s="159"/>
      <c r="N10" s="159"/>
      <c r="O10" s="159"/>
      <c r="P10" s="160">
        <f t="shared" si="0"/>
        <v>66</v>
      </c>
      <c r="Q10" s="156">
        <v>66</v>
      </c>
      <c r="R10" s="47"/>
      <c r="S10" s="196"/>
    </row>
    <row r="11" spans="1:19" ht="12.75">
      <c r="A11" s="405"/>
      <c r="B11" s="48" t="s">
        <v>286</v>
      </c>
      <c r="C11" s="163"/>
      <c r="D11" s="163"/>
      <c r="E11" s="163"/>
      <c r="F11" s="163"/>
      <c r="G11" s="163"/>
      <c r="H11" s="163">
        <v>26</v>
      </c>
      <c r="I11" s="163"/>
      <c r="J11" s="163"/>
      <c r="K11" s="163"/>
      <c r="L11" s="163"/>
      <c r="M11" s="163"/>
      <c r="N11" s="163"/>
      <c r="O11" s="163"/>
      <c r="P11" s="164">
        <f t="shared" si="0"/>
        <v>26</v>
      </c>
      <c r="Q11" s="156">
        <v>26</v>
      </c>
      <c r="R11" s="49" t="s">
        <v>464</v>
      </c>
      <c r="S11" s="197" t="s">
        <v>334</v>
      </c>
    </row>
    <row r="12" spans="1:19" ht="12.75">
      <c r="A12" s="405"/>
      <c r="B12" s="48" t="s">
        <v>287</v>
      </c>
      <c r="C12" s="163"/>
      <c r="D12" s="574">
        <v>10</v>
      </c>
      <c r="E12" s="575">
        <v>6</v>
      </c>
      <c r="F12" s="163"/>
      <c r="G12" s="163"/>
      <c r="H12" s="163">
        <v>16</v>
      </c>
      <c r="I12" s="216"/>
      <c r="J12" s="163"/>
      <c r="K12" s="163"/>
      <c r="L12" s="163"/>
      <c r="M12" s="163"/>
      <c r="N12" s="163">
        <v>24</v>
      </c>
      <c r="O12" s="163"/>
      <c r="P12" s="164">
        <f t="shared" si="0"/>
        <v>56</v>
      </c>
      <c r="Q12" s="156">
        <v>56</v>
      </c>
      <c r="R12" s="49"/>
      <c r="S12" s="197"/>
    </row>
    <row r="13" spans="1:19" ht="13.5" thickBot="1">
      <c r="A13" s="405"/>
      <c r="B13" s="48" t="s">
        <v>288</v>
      </c>
      <c r="C13" s="165"/>
      <c r="D13" s="576">
        <v>6</v>
      </c>
      <c r="E13" s="576">
        <v>4</v>
      </c>
      <c r="F13" s="165"/>
      <c r="G13" s="165">
        <v>10</v>
      </c>
      <c r="H13" s="165">
        <v>20</v>
      </c>
      <c r="I13" s="165"/>
      <c r="J13" s="165"/>
      <c r="K13" s="165"/>
      <c r="L13" s="165"/>
      <c r="M13" s="165"/>
      <c r="N13" s="165">
        <v>20</v>
      </c>
      <c r="O13" s="165"/>
      <c r="P13" s="166">
        <f t="shared" si="0"/>
        <v>60</v>
      </c>
      <c r="Q13" s="62">
        <v>60</v>
      </c>
      <c r="R13" s="207" t="s">
        <v>261</v>
      </c>
      <c r="S13" s="198"/>
    </row>
    <row r="14" spans="1:19" ht="14.25" thickBot="1" thickTop="1">
      <c r="A14" s="405"/>
      <c r="B14" s="32" t="s">
        <v>566</v>
      </c>
      <c r="C14" s="273">
        <v>12</v>
      </c>
      <c r="D14" s="273"/>
      <c r="E14" s="273"/>
      <c r="F14" s="273">
        <v>4</v>
      </c>
      <c r="G14" s="577">
        <v>4</v>
      </c>
      <c r="H14" s="273">
        <v>3</v>
      </c>
      <c r="I14" s="273">
        <v>4</v>
      </c>
      <c r="J14" s="273">
        <v>6</v>
      </c>
      <c r="K14" s="273">
        <v>3</v>
      </c>
      <c r="L14" s="273"/>
      <c r="M14" s="273"/>
      <c r="N14" s="273">
        <v>4</v>
      </c>
      <c r="O14" s="268"/>
      <c r="P14" s="62">
        <f t="shared" si="0"/>
        <v>40</v>
      </c>
      <c r="Q14" s="269">
        <v>40</v>
      </c>
      <c r="R14" s="288">
        <f>SUM(Q3:Q14)</f>
        <v>464</v>
      </c>
      <c r="S14" s="289"/>
    </row>
    <row r="15" spans="1:19" ht="13.5" thickTop="1">
      <c r="A15" s="32" t="s">
        <v>34</v>
      </c>
      <c r="B15" s="50" t="s">
        <v>305</v>
      </c>
      <c r="C15" s="265"/>
      <c r="D15" s="266"/>
      <c r="E15" s="266"/>
      <c r="F15" s="266">
        <v>28</v>
      </c>
      <c r="G15" s="266"/>
      <c r="H15" s="266"/>
      <c r="I15" s="266"/>
      <c r="J15" s="266"/>
      <c r="K15" s="266"/>
      <c r="L15" s="266"/>
      <c r="M15" s="266"/>
      <c r="N15" s="266"/>
      <c r="O15" s="266"/>
      <c r="P15" s="267">
        <f t="shared" si="0"/>
        <v>28</v>
      </c>
      <c r="Q15" s="167">
        <v>28</v>
      </c>
      <c r="R15" s="205" t="s">
        <v>402</v>
      </c>
      <c r="S15" s="208" t="s">
        <v>202</v>
      </c>
    </row>
    <row r="16" spans="1:19" ht="12.75">
      <c r="A16" s="32" t="s">
        <v>33</v>
      </c>
      <c r="B16" s="50" t="s">
        <v>289</v>
      </c>
      <c r="C16" s="168">
        <v>4</v>
      </c>
      <c r="D16" s="143"/>
      <c r="E16" s="143"/>
      <c r="F16" s="143">
        <v>16</v>
      </c>
      <c r="G16" s="143"/>
      <c r="H16" s="143"/>
      <c r="I16" s="143">
        <v>16</v>
      </c>
      <c r="J16" s="143"/>
      <c r="K16" s="143">
        <v>12</v>
      </c>
      <c r="L16" s="143"/>
      <c r="M16" s="143"/>
      <c r="N16" s="143"/>
      <c r="O16" s="143"/>
      <c r="P16" s="160">
        <f t="shared" si="0"/>
        <v>48</v>
      </c>
      <c r="Q16" s="156">
        <v>48</v>
      </c>
      <c r="R16" s="51"/>
      <c r="S16" s="194" t="s">
        <v>357</v>
      </c>
    </row>
    <row r="17" spans="1:19" ht="12.75">
      <c r="A17" s="402" t="s">
        <v>259</v>
      </c>
      <c r="B17" s="50" t="s">
        <v>290</v>
      </c>
      <c r="C17" s="168"/>
      <c r="D17" s="540" t="s">
        <v>557</v>
      </c>
      <c r="E17" s="540" t="s">
        <v>556</v>
      </c>
      <c r="F17" s="143">
        <v>20</v>
      </c>
      <c r="G17" s="143"/>
      <c r="H17" s="143"/>
      <c r="I17" s="143">
        <v>16</v>
      </c>
      <c r="J17" s="143"/>
      <c r="K17" s="143">
        <v>16</v>
      </c>
      <c r="L17" s="143">
        <v>16</v>
      </c>
      <c r="M17" s="143">
        <v>16</v>
      </c>
      <c r="N17" s="143"/>
      <c r="O17" s="143"/>
      <c r="P17" s="160">
        <f t="shared" si="0"/>
        <v>84</v>
      </c>
      <c r="Q17" s="156">
        <v>84</v>
      </c>
      <c r="R17" s="51"/>
      <c r="S17" s="199"/>
    </row>
    <row r="18" spans="1:19" ht="12.75">
      <c r="A18" s="402" t="s">
        <v>260</v>
      </c>
      <c r="B18" s="40" t="s">
        <v>291</v>
      </c>
      <c r="C18" s="134"/>
      <c r="D18" s="134"/>
      <c r="E18" s="134"/>
      <c r="F18" s="134"/>
      <c r="G18" s="134">
        <v>14</v>
      </c>
      <c r="H18" s="134"/>
      <c r="I18" s="134"/>
      <c r="J18" s="134"/>
      <c r="K18" s="134"/>
      <c r="L18" s="134"/>
      <c r="M18" s="134"/>
      <c r="N18" s="134"/>
      <c r="O18" s="134"/>
      <c r="P18" s="157">
        <f t="shared" si="0"/>
        <v>14</v>
      </c>
      <c r="Q18" s="156">
        <v>14</v>
      </c>
      <c r="R18" s="41" t="s">
        <v>391</v>
      </c>
      <c r="S18" s="194" t="s">
        <v>35</v>
      </c>
    </row>
    <row r="19" spans="1:19" ht="12.75">
      <c r="A19" s="52"/>
      <c r="B19" s="40" t="s">
        <v>276</v>
      </c>
      <c r="C19" s="134"/>
      <c r="D19" s="369">
        <v>8</v>
      </c>
      <c r="E19" s="369">
        <v>8</v>
      </c>
      <c r="F19" s="134"/>
      <c r="G19" s="370">
        <v>8</v>
      </c>
      <c r="H19" s="134"/>
      <c r="I19" s="334"/>
      <c r="J19" s="134"/>
      <c r="K19" s="134"/>
      <c r="L19" s="134"/>
      <c r="M19" s="134"/>
      <c r="O19" s="134"/>
      <c r="P19" s="157">
        <f t="shared" si="0"/>
        <v>24</v>
      </c>
      <c r="Q19" s="156">
        <v>24</v>
      </c>
      <c r="R19" s="41"/>
      <c r="S19" s="2"/>
    </row>
    <row r="20" spans="1:19" ht="12.75">
      <c r="A20" s="52"/>
      <c r="B20" s="40" t="s">
        <v>282</v>
      </c>
      <c r="C20" s="134"/>
      <c r="D20" s="369">
        <v>12</v>
      </c>
      <c r="E20" s="134"/>
      <c r="F20" s="134"/>
      <c r="G20" s="134">
        <v>12</v>
      </c>
      <c r="H20" s="134"/>
      <c r="I20" s="134"/>
      <c r="J20" s="134"/>
      <c r="K20" s="134"/>
      <c r="L20" s="134"/>
      <c r="M20" s="134"/>
      <c r="N20" s="134"/>
      <c r="O20" s="134"/>
      <c r="P20" s="157">
        <f t="shared" si="0"/>
        <v>24</v>
      </c>
      <c r="Q20" s="156">
        <v>24</v>
      </c>
      <c r="R20" s="41"/>
      <c r="S20" s="194"/>
    </row>
    <row r="21" spans="1:19" ht="12.75">
      <c r="A21" s="42"/>
      <c r="B21" s="43" t="s">
        <v>304</v>
      </c>
      <c r="C21" s="44"/>
      <c r="D21" s="44"/>
      <c r="E21" s="44"/>
      <c r="F21" s="44"/>
      <c r="G21" s="44">
        <v>2</v>
      </c>
      <c r="H21" s="44"/>
      <c r="I21" s="44"/>
      <c r="J21" s="44"/>
      <c r="K21" s="44"/>
      <c r="L21" s="44"/>
      <c r="M21" s="44"/>
      <c r="N21" s="44">
        <v>2</v>
      </c>
      <c r="O21" s="44">
        <v>18</v>
      </c>
      <c r="P21" s="158">
        <f t="shared" si="0"/>
        <v>22</v>
      </c>
      <c r="Q21" s="156">
        <v>22</v>
      </c>
      <c r="R21" s="45" t="s">
        <v>389</v>
      </c>
      <c r="S21" s="195" t="s">
        <v>367</v>
      </c>
    </row>
    <row r="22" spans="1:19" ht="12.75">
      <c r="A22" s="42"/>
      <c r="B22" s="43" t="s">
        <v>292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 t="s">
        <v>558</v>
      </c>
      <c r="P22" s="158">
        <f t="shared" si="0"/>
        <v>0</v>
      </c>
      <c r="Q22" s="156">
        <v>0</v>
      </c>
      <c r="R22" s="45"/>
      <c r="S22" s="195"/>
    </row>
    <row r="23" spans="1:19" ht="12.75">
      <c r="A23" s="42"/>
      <c r="B23" s="43" t="s">
        <v>285</v>
      </c>
      <c r="C23" s="44"/>
      <c r="D23" s="368">
        <v>12</v>
      </c>
      <c r="E23" s="368">
        <v>8</v>
      </c>
      <c r="F23" s="44"/>
      <c r="G23" s="44"/>
      <c r="H23" s="44"/>
      <c r="I23" s="44"/>
      <c r="J23" s="44"/>
      <c r="L23" s="44"/>
      <c r="M23" s="44"/>
      <c r="N23" s="44">
        <v>16</v>
      </c>
      <c r="O23" s="44">
        <v>30</v>
      </c>
      <c r="P23" s="158">
        <f t="shared" si="0"/>
        <v>66</v>
      </c>
      <c r="Q23" s="156">
        <v>66</v>
      </c>
      <c r="R23" s="45"/>
      <c r="S23" s="195"/>
    </row>
    <row r="24" spans="1:19" ht="12.75" customHeight="1">
      <c r="A24" s="53"/>
      <c r="B24" s="50" t="s">
        <v>293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>
        <v>12</v>
      </c>
      <c r="M24" s="143">
        <v>12</v>
      </c>
      <c r="N24" s="143"/>
      <c r="O24" s="143"/>
      <c r="P24" s="169">
        <f t="shared" si="0"/>
        <v>24</v>
      </c>
      <c r="Q24" s="156">
        <v>24</v>
      </c>
      <c r="R24" s="51" t="s">
        <v>392</v>
      </c>
      <c r="S24" s="199"/>
    </row>
    <row r="25" spans="1:19" ht="12.75">
      <c r="A25" s="53"/>
      <c r="B25" s="50" t="s">
        <v>289</v>
      </c>
      <c r="C25" s="317"/>
      <c r="D25" s="143"/>
      <c r="E25" s="540">
        <v>8</v>
      </c>
      <c r="F25" s="143"/>
      <c r="G25" s="143"/>
      <c r="H25" s="143"/>
      <c r="I25" s="143"/>
      <c r="J25" s="143"/>
      <c r="K25" s="143"/>
      <c r="L25" s="143">
        <v>18</v>
      </c>
      <c r="M25" s="143">
        <v>18</v>
      </c>
      <c r="N25" s="143"/>
      <c r="O25" s="143">
        <v>4</v>
      </c>
      <c r="P25" s="169">
        <f t="shared" si="0"/>
        <v>48</v>
      </c>
      <c r="Q25" s="156">
        <v>48</v>
      </c>
      <c r="R25" s="51"/>
      <c r="S25" s="199" t="s">
        <v>358</v>
      </c>
    </row>
    <row r="26" spans="1:19" ht="13.5" thickBot="1">
      <c r="A26" s="53"/>
      <c r="B26" s="50" t="s">
        <v>294</v>
      </c>
      <c r="C26" s="144"/>
      <c r="D26" s="7"/>
      <c r="E26" s="541">
        <v>8</v>
      </c>
      <c r="F26" s="144"/>
      <c r="G26" s="144"/>
      <c r="H26" s="144"/>
      <c r="I26" s="144"/>
      <c r="J26" s="144"/>
      <c r="K26" s="144"/>
      <c r="L26" s="144">
        <v>14</v>
      </c>
      <c r="M26" s="144">
        <v>14</v>
      </c>
      <c r="N26" s="144"/>
      <c r="O26" s="144"/>
      <c r="P26" s="170">
        <f t="shared" si="0"/>
        <v>36</v>
      </c>
      <c r="Q26" s="62">
        <v>36</v>
      </c>
      <c r="R26" s="207" t="s">
        <v>261</v>
      </c>
      <c r="S26" s="200"/>
    </row>
    <row r="27" spans="1:19" ht="14.25" thickBot="1" thickTop="1">
      <c r="A27" s="53"/>
      <c r="B27" s="32" t="s">
        <v>566</v>
      </c>
      <c r="C27" s="272"/>
      <c r="D27" s="272"/>
      <c r="E27" s="272"/>
      <c r="F27" s="272">
        <v>8</v>
      </c>
      <c r="G27" s="272">
        <v>3</v>
      </c>
      <c r="H27" s="272"/>
      <c r="I27" s="272">
        <v>4</v>
      </c>
      <c r="J27" s="272"/>
      <c r="K27" s="272">
        <v>4</v>
      </c>
      <c r="L27" s="272">
        <v>6</v>
      </c>
      <c r="M27" s="272">
        <v>6</v>
      </c>
      <c r="N27" s="272"/>
      <c r="O27" s="272">
        <v>9</v>
      </c>
      <c r="P27" s="171">
        <f>SUM(C27:O27)</f>
        <v>40</v>
      </c>
      <c r="Q27" s="171">
        <v>40</v>
      </c>
      <c r="R27" s="270">
        <f>SUM(Q15:Q27)</f>
        <v>458</v>
      </c>
      <c r="S27" s="271"/>
    </row>
    <row r="28" spans="1:19" ht="14.25" thickBot="1" thickTop="1">
      <c r="A28" s="3" t="s">
        <v>36</v>
      </c>
      <c r="B28" s="32"/>
      <c r="C28" s="171">
        <f>SUM(C3:C27)</f>
        <v>94</v>
      </c>
      <c r="D28" s="171">
        <f aca="true" t="shared" si="1" ref="D28:Q28">SUM(D3:D27)</f>
        <v>60</v>
      </c>
      <c r="E28" s="171">
        <f t="shared" si="1"/>
        <v>42</v>
      </c>
      <c r="F28" s="171">
        <f t="shared" si="1"/>
        <v>106</v>
      </c>
      <c r="G28" s="171">
        <f t="shared" si="1"/>
        <v>79</v>
      </c>
      <c r="H28" s="171">
        <f t="shared" si="1"/>
        <v>83</v>
      </c>
      <c r="I28" s="171">
        <f t="shared" si="1"/>
        <v>68</v>
      </c>
      <c r="J28" s="171">
        <f t="shared" si="1"/>
        <v>50</v>
      </c>
      <c r="K28" s="171">
        <f t="shared" si="1"/>
        <v>63</v>
      </c>
      <c r="L28" s="171">
        <f t="shared" si="1"/>
        <v>66</v>
      </c>
      <c r="M28" s="171">
        <f t="shared" si="1"/>
        <v>66</v>
      </c>
      <c r="N28" s="171">
        <f t="shared" si="1"/>
        <v>84</v>
      </c>
      <c r="O28" s="171">
        <f t="shared" si="1"/>
        <v>61</v>
      </c>
      <c r="P28" s="171">
        <f t="shared" si="1"/>
        <v>922</v>
      </c>
      <c r="Q28" s="171">
        <f t="shared" si="1"/>
        <v>922</v>
      </c>
      <c r="R28" s="206"/>
      <c r="S28" s="217"/>
    </row>
    <row r="29" spans="1:19" ht="14.25" thickBot="1" thickTop="1">
      <c r="A29" s="244"/>
      <c r="B29" s="244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6"/>
      <c r="Q29" s="281"/>
      <c r="R29" s="244"/>
      <c r="S29" s="198"/>
    </row>
    <row r="30" spans="1:19" ht="13.5" thickTop="1">
      <c r="A30" s="276" t="s">
        <v>262</v>
      </c>
      <c r="B30" s="276" t="s">
        <v>264</v>
      </c>
      <c r="C30" s="125"/>
      <c r="D30" s="125"/>
      <c r="E30" s="125"/>
      <c r="F30" s="125"/>
      <c r="G30" s="125">
        <v>9</v>
      </c>
      <c r="H30" s="125"/>
      <c r="I30" s="125"/>
      <c r="J30" s="125"/>
      <c r="K30" s="125">
        <v>11</v>
      </c>
      <c r="L30" s="125"/>
      <c r="M30" s="125"/>
      <c r="N30" s="125"/>
      <c r="O30" s="125"/>
      <c r="P30" s="278">
        <f aca="true" t="shared" si="2" ref="P30:P41">SUM(C30:O30)</f>
        <v>20</v>
      </c>
      <c r="Q30" s="174">
        <v>20</v>
      </c>
      <c r="R30" s="279" t="s">
        <v>403</v>
      </c>
      <c r="S30" s="280" t="s">
        <v>35</v>
      </c>
    </row>
    <row r="31" spans="1:19" ht="12.75">
      <c r="A31" s="275" t="s">
        <v>263</v>
      </c>
      <c r="B31" s="48" t="s">
        <v>265</v>
      </c>
      <c r="C31" s="163"/>
      <c r="D31" s="163">
        <v>6</v>
      </c>
      <c r="E31" s="163">
        <v>5</v>
      </c>
      <c r="F31" s="163"/>
      <c r="G31" s="163">
        <v>6</v>
      </c>
      <c r="H31" s="163"/>
      <c r="I31" s="163"/>
      <c r="J31" s="163"/>
      <c r="K31" s="163">
        <v>5</v>
      </c>
      <c r="L31" s="163"/>
      <c r="M31" s="163"/>
      <c r="N31" s="163"/>
      <c r="O31" s="163"/>
      <c r="P31" s="164">
        <f t="shared" si="2"/>
        <v>22</v>
      </c>
      <c r="Q31" s="172">
        <v>22</v>
      </c>
      <c r="R31" s="54" t="s">
        <v>295</v>
      </c>
      <c r="S31" s="197"/>
    </row>
    <row r="32" spans="1:19" ht="13.5" thickBot="1">
      <c r="A32" s="244"/>
      <c r="B32" s="79" t="s">
        <v>266</v>
      </c>
      <c r="C32" s="165"/>
      <c r="D32" s="7"/>
      <c r="E32" s="165"/>
      <c r="F32" s="165"/>
      <c r="G32" s="165">
        <v>5</v>
      </c>
      <c r="H32" s="165"/>
      <c r="I32" s="165"/>
      <c r="J32" s="165"/>
      <c r="K32" s="165">
        <v>8</v>
      </c>
      <c r="L32" s="165"/>
      <c r="M32" s="165"/>
      <c r="N32" s="165"/>
      <c r="O32" s="165"/>
      <c r="P32" s="166">
        <f t="shared" si="2"/>
        <v>13</v>
      </c>
      <c r="Q32" s="62">
        <v>13</v>
      </c>
      <c r="R32" s="277">
        <f>Q30+Q31+Q32</f>
        <v>55</v>
      </c>
      <c r="S32" s="198"/>
    </row>
    <row r="33" spans="1:19" ht="13.5" thickTop="1">
      <c r="A33" s="276" t="s">
        <v>269</v>
      </c>
      <c r="B33" s="276" t="s">
        <v>264</v>
      </c>
      <c r="C33" s="264"/>
      <c r="D33" s="125"/>
      <c r="E33" s="264"/>
      <c r="F33" s="264"/>
      <c r="G33" s="125">
        <v>7</v>
      </c>
      <c r="H33" s="264"/>
      <c r="I33" s="264"/>
      <c r="J33" s="264"/>
      <c r="K33" s="264">
        <v>5</v>
      </c>
      <c r="L33" s="264"/>
      <c r="M33" s="264"/>
      <c r="N33" s="264">
        <v>6</v>
      </c>
      <c r="O33" s="264">
        <v>2</v>
      </c>
      <c r="P33" s="278">
        <f t="shared" si="2"/>
        <v>20</v>
      </c>
      <c r="Q33" s="174">
        <v>20</v>
      </c>
      <c r="R33" s="279" t="s">
        <v>400</v>
      </c>
      <c r="S33" s="274" t="s">
        <v>368</v>
      </c>
    </row>
    <row r="34" spans="1:19" ht="12.75">
      <c r="A34" s="275" t="s">
        <v>263</v>
      </c>
      <c r="B34" s="48" t="s">
        <v>265</v>
      </c>
      <c r="C34" s="264"/>
      <c r="D34" s="163"/>
      <c r="E34" s="264"/>
      <c r="F34" s="264"/>
      <c r="G34" s="163">
        <v>6</v>
      </c>
      <c r="H34" s="264"/>
      <c r="I34" s="264"/>
      <c r="J34" s="264"/>
      <c r="K34" s="264">
        <v>6</v>
      </c>
      <c r="L34" s="264"/>
      <c r="M34" s="264"/>
      <c r="N34" s="264">
        <v>8</v>
      </c>
      <c r="O34" s="264">
        <v>2</v>
      </c>
      <c r="P34" s="164">
        <f t="shared" si="2"/>
        <v>22</v>
      </c>
      <c r="Q34" s="172">
        <v>22</v>
      </c>
      <c r="R34" s="54" t="s">
        <v>295</v>
      </c>
      <c r="S34" s="274"/>
    </row>
    <row r="35" spans="1:19" ht="13.5" thickBot="1">
      <c r="A35" s="244"/>
      <c r="B35" s="79" t="s">
        <v>266</v>
      </c>
      <c r="C35" s="284"/>
      <c r="D35" s="165"/>
      <c r="E35" s="284"/>
      <c r="F35" s="284"/>
      <c r="G35" s="165">
        <v>5</v>
      </c>
      <c r="H35" s="284"/>
      <c r="I35" s="284"/>
      <c r="J35" s="284"/>
      <c r="K35" s="284">
        <v>5</v>
      </c>
      <c r="L35" s="284"/>
      <c r="M35" s="284"/>
      <c r="N35" s="284">
        <v>3</v>
      </c>
      <c r="O35" s="284"/>
      <c r="P35" s="166">
        <f t="shared" si="2"/>
        <v>13</v>
      </c>
      <c r="Q35" s="62">
        <v>13</v>
      </c>
      <c r="R35" s="277">
        <f>Q33+Q34+Q35</f>
        <v>55</v>
      </c>
      <c r="S35" s="286"/>
    </row>
    <row r="36" spans="1:19" ht="13.5" thickTop="1">
      <c r="A36" s="77" t="s">
        <v>37</v>
      </c>
      <c r="B36" s="78" t="s">
        <v>38</v>
      </c>
      <c r="C36" s="282"/>
      <c r="D36" s="282"/>
      <c r="E36" s="282"/>
      <c r="F36" s="282"/>
      <c r="G36" s="282"/>
      <c r="H36" s="283"/>
      <c r="I36" s="282">
        <v>26</v>
      </c>
      <c r="J36" s="282"/>
      <c r="K36" s="282">
        <v>10</v>
      </c>
      <c r="L36" s="282"/>
      <c r="M36" s="282"/>
      <c r="N36" s="282"/>
      <c r="O36" s="282"/>
      <c r="P36" s="173">
        <f t="shared" si="2"/>
        <v>36</v>
      </c>
      <c r="Q36" s="174">
        <v>36</v>
      </c>
      <c r="R36" s="88" t="s">
        <v>39</v>
      </c>
      <c r="S36" s="285"/>
    </row>
    <row r="37" spans="1:19" ht="12.75">
      <c r="A37" s="57" t="s">
        <v>267</v>
      </c>
      <c r="B37" s="55" t="s">
        <v>268</v>
      </c>
      <c r="C37" s="175"/>
      <c r="D37" s="175"/>
      <c r="E37" s="175"/>
      <c r="F37" s="175"/>
      <c r="G37" s="175"/>
      <c r="H37" s="176"/>
      <c r="I37" s="175">
        <v>10</v>
      </c>
      <c r="J37" s="175"/>
      <c r="K37" s="175">
        <v>10</v>
      </c>
      <c r="L37" s="175"/>
      <c r="M37" s="175"/>
      <c r="N37" s="175"/>
      <c r="O37" s="175"/>
      <c r="P37" s="173">
        <f t="shared" si="2"/>
        <v>20</v>
      </c>
      <c r="Q37" s="172">
        <v>20</v>
      </c>
      <c r="R37" s="56" t="s">
        <v>296</v>
      </c>
      <c r="S37" s="201" t="s">
        <v>369</v>
      </c>
    </row>
    <row r="38" spans="1:19" ht="13.5" thickBot="1">
      <c r="A38" s="154" t="s">
        <v>184</v>
      </c>
      <c r="B38" s="82" t="s">
        <v>297</v>
      </c>
      <c r="C38" s="177"/>
      <c r="D38" s="177"/>
      <c r="E38" s="177"/>
      <c r="F38" s="177"/>
      <c r="G38" s="177"/>
      <c r="H38" s="178"/>
      <c r="I38" s="177">
        <v>13</v>
      </c>
      <c r="J38" s="177"/>
      <c r="K38" s="177">
        <v>1</v>
      </c>
      <c r="L38" s="177"/>
      <c r="M38" s="177"/>
      <c r="N38" s="177"/>
      <c r="O38" s="177"/>
      <c r="P38" s="179">
        <f t="shared" si="2"/>
        <v>14</v>
      </c>
      <c r="Q38" s="180">
        <v>14</v>
      </c>
      <c r="R38" s="83">
        <f>Q36+Q37+Q38</f>
        <v>70</v>
      </c>
      <c r="S38" s="202"/>
    </row>
    <row r="39" spans="1:19" ht="15.75" thickTop="1">
      <c r="A39" s="401" t="s">
        <v>40</v>
      </c>
      <c r="B39" s="80" t="s">
        <v>41</v>
      </c>
      <c r="C39" s="1"/>
      <c r="D39" s="136"/>
      <c r="E39" s="136">
        <v>10</v>
      </c>
      <c r="F39" s="136"/>
      <c r="G39" s="136"/>
      <c r="H39" s="136"/>
      <c r="I39" s="136"/>
      <c r="J39" s="136">
        <v>30</v>
      </c>
      <c r="K39" s="136"/>
      <c r="L39" s="136">
        <v>7</v>
      </c>
      <c r="M39" s="136">
        <v>7</v>
      </c>
      <c r="N39" s="136"/>
      <c r="O39" s="136"/>
      <c r="P39" s="181">
        <f t="shared" si="2"/>
        <v>54</v>
      </c>
      <c r="Q39" s="174">
        <v>54</v>
      </c>
      <c r="R39" s="81" t="s">
        <v>404</v>
      </c>
      <c r="S39" s="203" t="s">
        <v>370</v>
      </c>
    </row>
    <row r="40" spans="1:19" ht="12.75">
      <c r="A40" s="40" t="s">
        <v>42</v>
      </c>
      <c r="B40" s="40" t="s">
        <v>272</v>
      </c>
      <c r="C40" s="2"/>
      <c r="D40" s="134"/>
      <c r="E40" s="134">
        <v>7</v>
      </c>
      <c r="F40" s="134"/>
      <c r="G40" s="134"/>
      <c r="H40" s="134"/>
      <c r="I40" s="134"/>
      <c r="J40" s="134">
        <v>9</v>
      </c>
      <c r="K40" s="134"/>
      <c r="L40" s="134">
        <v>6</v>
      </c>
      <c r="M40" s="134">
        <v>6</v>
      </c>
      <c r="N40" s="134"/>
      <c r="O40" s="134"/>
      <c r="P40" s="181">
        <f t="shared" si="2"/>
        <v>28</v>
      </c>
      <c r="Q40" s="172">
        <v>28</v>
      </c>
      <c r="R40" s="58" t="s">
        <v>298</v>
      </c>
      <c r="S40" s="203"/>
    </row>
    <row r="41" spans="1:19" ht="13.5" thickBot="1">
      <c r="A41" s="84" t="s">
        <v>270</v>
      </c>
      <c r="B41" s="84" t="s">
        <v>271</v>
      </c>
      <c r="C41" s="7"/>
      <c r="D41" s="135"/>
      <c r="E41" s="135">
        <v>7</v>
      </c>
      <c r="F41" s="135"/>
      <c r="G41" s="135"/>
      <c r="H41" s="135"/>
      <c r="I41" s="135"/>
      <c r="J41" s="135">
        <v>7</v>
      </c>
      <c r="K41" s="135"/>
      <c r="L41" s="135">
        <v>4</v>
      </c>
      <c r="M41" s="135">
        <v>4</v>
      </c>
      <c r="N41" s="135"/>
      <c r="O41" s="135"/>
      <c r="P41" s="184">
        <f t="shared" si="2"/>
        <v>22</v>
      </c>
      <c r="Q41" s="180">
        <v>22</v>
      </c>
      <c r="R41" s="290">
        <f>Q39+Q40+Q41</f>
        <v>104</v>
      </c>
      <c r="S41" s="218"/>
    </row>
    <row r="42" spans="1:19" ht="13.5" thickTop="1">
      <c r="A42" s="80" t="s">
        <v>43</v>
      </c>
      <c r="B42" s="80" t="s">
        <v>273</v>
      </c>
      <c r="C42" s="233"/>
      <c r="D42" s="136">
        <v>8</v>
      </c>
      <c r="E42" s="136">
        <v>20</v>
      </c>
      <c r="F42" s="136"/>
      <c r="G42" s="136"/>
      <c r="H42" s="136"/>
      <c r="I42" s="136"/>
      <c r="J42" s="136">
        <v>6</v>
      </c>
      <c r="K42" s="136"/>
      <c r="L42" s="136"/>
      <c r="M42" s="136"/>
      <c r="N42" s="136"/>
      <c r="O42" s="136"/>
      <c r="P42" s="181">
        <f aca="true" t="shared" si="3" ref="P42:P49">SUM(C42:O42)</f>
        <v>34</v>
      </c>
      <c r="Q42" s="174">
        <v>34</v>
      </c>
      <c r="R42" s="81" t="s">
        <v>401</v>
      </c>
      <c r="S42" s="203" t="s">
        <v>371</v>
      </c>
    </row>
    <row r="43" spans="1:19" ht="12.75">
      <c r="A43" s="40" t="s">
        <v>44</v>
      </c>
      <c r="B43" s="40" t="s">
        <v>238</v>
      </c>
      <c r="C43" s="182"/>
      <c r="D43" s="134">
        <v>8</v>
      </c>
      <c r="E43" s="134">
        <v>8</v>
      </c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81">
        <f t="shared" si="3"/>
        <v>16</v>
      </c>
      <c r="Q43" s="172">
        <v>16</v>
      </c>
      <c r="R43" s="58" t="s">
        <v>299</v>
      </c>
      <c r="S43" s="194"/>
    </row>
    <row r="44" spans="1:19" ht="13.5" thickBot="1">
      <c r="A44" s="155"/>
      <c r="B44" s="84" t="s">
        <v>274</v>
      </c>
      <c r="C44" s="183"/>
      <c r="D44" s="135"/>
      <c r="E44" s="135">
        <v>3</v>
      </c>
      <c r="F44" s="135"/>
      <c r="G44" s="135"/>
      <c r="H44" s="135"/>
      <c r="I44" s="135"/>
      <c r="J44" s="7"/>
      <c r="K44" s="135"/>
      <c r="L44" s="135"/>
      <c r="M44" s="135"/>
      <c r="N44" s="135"/>
      <c r="O44" s="135"/>
      <c r="P44" s="184">
        <f t="shared" si="3"/>
        <v>3</v>
      </c>
      <c r="Q44" s="180">
        <v>3</v>
      </c>
      <c r="R44" s="85">
        <f>Q42+Q43+Q44</f>
        <v>53</v>
      </c>
      <c r="S44" s="218"/>
    </row>
    <row r="45" spans="1:19" ht="13.5" thickTop="1">
      <c r="A45" s="59" t="s">
        <v>45</v>
      </c>
      <c r="B45" s="75" t="s">
        <v>275</v>
      </c>
      <c r="C45" s="185"/>
      <c r="D45" s="186"/>
      <c r="E45" s="186"/>
      <c r="F45" s="186"/>
      <c r="G45" s="186"/>
      <c r="H45" s="186"/>
      <c r="I45" s="186"/>
      <c r="J45" s="186"/>
      <c r="K45" s="186"/>
      <c r="L45" s="186">
        <v>2</v>
      </c>
      <c r="M45" s="186">
        <v>2</v>
      </c>
      <c r="N45" s="186"/>
      <c r="O45" s="186"/>
      <c r="P45" s="187">
        <f>SUM(C45:O45)</f>
        <v>4</v>
      </c>
      <c r="Q45" s="188">
        <v>4</v>
      </c>
      <c r="R45" s="76" t="s">
        <v>236</v>
      </c>
      <c r="S45" s="204"/>
    </row>
    <row r="46" spans="1:19" ht="12.75">
      <c r="A46" s="59" t="s">
        <v>67</v>
      </c>
      <c r="B46" s="60" t="s">
        <v>276</v>
      </c>
      <c r="C46" s="189"/>
      <c r="D46" s="189"/>
      <c r="E46" s="189"/>
      <c r="F46" s="189"/>
      <c r="G46" s="189"/>
      <c r="H46" s="189"/>
      <c r="I46" s="189"/>
      <c r="J46" s="189"/>
      <c r="K46" s="189"/>
      <c r="L46" s="189">
        <v>12</v>
      </c>
      <c r="M46" s="189">
        <v>12</v>
      </c>
      <c r="N46" s="189"/>
      <c r="O46" s="189"/>
      <c r="P46" s="187">
        <f>SUM(C46:O46)</f>
        <v>24</v>
      </c>
      <c r="Q46" s="190">
        <v>24</v>
      </c>
      <c r="R46" s="61" t="s">
        <v>299</v>
      </c>
      <c r="S46" s="2"/>
    </row>
    <row r="47" spans="1:19" ht="13.5" thickBot="1">
      <c r="A47" s="209"/>
      <c r="B47" s="87" t="s">
        <v>277</v>
      </c>
      <c r="C47" s="191"/>
      <c r="D47" s="191"/>
      <c r="E47" s="191"/>
      <c r="F47" s="191"/>
      <c r="G47" s="191"/>
      <c r="H47" s="191"/>
      <c r="I47" s="191"/>
      <c r="J47" s="191"/>
      <c r="K47" s="191"/>
      <c r="L47" s="191">
        <v>15</v>
      </c>
      <c r="M47" s="191">
        <v>15</v>
      </c>
      <c r="N47" s="191"/>
      <c r="O47" s="191"/>
      <c r="P47" s="192">
        <f>SUM(C47:O47)</f>
        <v>30</v>
      </c>
      <c r="Q47" s="193">
        <v>30</v>
      </c>
      <c r="R47" s="287">
        <f>SUM(Q45:Q47)</f>
        <v>58</v>
      </c>
      <c r="S47" s="25"/>
    </row>
    <row r="48" spans="1:19" ht="15" customHeight="1" thickTop="1">
      <c r="A48" s="307" t="s">
        <v>306</v>
      </c>
      <c r="B48" s="75" t="s">
        <v>310</v>
      </c>
      <c r="C48" s="185"/>
      <c r="D48" s="186"/>
      <c r="E48" s="186"/>
      <c r="F48" s="186"/>
      <c r="G48" s="186"/>
      <c r="H48" s="186"/>
      <c r="I48" s="186"/>
      <c r="J48" s="186"/>
      <c r="K48" s="186"/>
      <c r="L48" s="186">
        <v>4.5</v>
      </c>
      <c r="M48" s="186">
        <v>4.5</v>
      </c>
      <c r="N48" s="186"/>
      <c r="O48" s="186"/>
      <c r="P48" s="187">
        <f t="shared" si="3"/>
        <v>9</v>
      </c>
      <c r="Q48" s="188">
        <v>9</v>
      </c>
      <c r="R48" s="76" t="s">
        <v>236</v>
      </c>
      <c r="S48" s="204"/>
    </row>
    <row r="49" spans="1:19" ht="12.75">
      <c r="A49" s="59" t="s">
        <v>307</v>
      </c>
      <c r="B49" s="60" t="s">
        <v>308</v>
      </c>
      <c r="C49" s="189"/>
      <c r="D49" s="189"/>
      <c r="E49" s="189"/>
      <c r="F49" s="189"/>
      <c r="G49" s="189"/>
      <c r="H49" s="189"/>
      <c r="I49" s="189"/>
      <c r="J49" s="189"/>
      <c r="K49" s="189"/>
      <c r="L49" s="189">
        <v>5</v>
      </c>
      <c r="M49" s="189">
        <v>5</v>
      </c>
      <c r="N49" s="189"/>
      <c r="O49" s="189"/>
      <c r="P49" s="187">
        <f t="shared" si="3"/>
        <v>10</v>
      </c>
      <c r="Q49" s="190">
        <v>10</v>
      </c>
      <c r="R49" s="61" t="s">
        <v>299</v>
      </c>
      <c r="S49" s="2"/>
    </row>
    <row r="50" spans="1:19" ht="13.5" thickBot="1">
      <c r="A50" s="366"/>
      <c r="B50" s="87" t="s">
        <v>309</v>
      </c>
      <c r="C50" s="191"/>
      <c r="D50" s="191"/>
      <c r="E50" s="191"/>
      <c r="F50" s="191"/>
      <c r="G50" s="191"/>
      <c r="H50" s="191"/>
      <c r="I50" s="191"/>
      <c r="J50" s="191"/>
      <c r="K50" s="191"/>
      <c r="L50" s="191">
        <v>2.5</v>
      </c>
      <c r="M50" s="191">
        <v>2.5</v>
      </c>
      <c r="N50" s="191"/>
      <c r="O50" s="191"/>
      <c r="P50" s="192">
        <f>SUM(C50:O50)</f>
        <v>5</v>
      </c>
      <c r="Q50" s="193">
        <v>5</v>
      </c>
      <c r="R50" s="287">
        <f>SUM(Q48:Q50)</f>
        <v>24</v>
      </c>
      <c r="S50" s="25"/>
    </row>
    <row r="51" spans="1:19" ht="13.5" thickTop="1">
      <c r="A51" s="367" t="s">
        <v>311</v>
      </c>
      <c r="B51" s="406"/>
      <c r="C51" s="407">
        <v>6</v>
      </c>
      <c r="D51" s="407">
        <v>8</v>
      </c>
      <c r="E51" s="407"/>
      <c r="F51" s="407">
        <v>8</v>
      </c>
      <c r="G51" s="407">
        <v>21</v>
      </c>
      <c r="H51" s="407">
        <v>5</v>
      </c>
      <c r="I51" s="407">
        <v>46</v>
      </c>
      <c r="J51" s="407">
        <v>50</v>
      </c>
      <c r="K51" s="407">
        <v>43</v>
      </c>
      <c r="L51" s="407">
        <v>18</v>
      </c>
      <c r="M51" s="407">
        <v>7.5</v>
      </c>
      <c r="N51" s="407">
        <v>10</v>
      </c>
      <c r="O51" s="407">
        <v>18</v>
      </c>
      <c r="P51" s="408">
        <f>SUM(C51:O51)</f>
        <v>240.5</v>
      </c>
      <c r="Q51" s="308"/>
      <c r="R51" s="309"/>
      <c r="S51" s="292"/>
    </row>
    <row r="52" spans="1:19" ht="12.75">
      <c r="A52" s="1"/>
      <c r="B52" s="86" t="s">
        <v>30</v>
      </c>
      <c r="C52" s="167">
        <f>SUM(C28:C51)</f>
        <v>100</v>
      </c>
      <c r="D52" s="354">
        <f aca="true" t="shared" si="4" ref="D52:O52">SUM(D28:D51)</f>
        <v>90</v>
      </c>
      <c r="E52" s="354">
        <f t="shared" si="4"/>
        <v>102</v>
      </c>
      <c r="F52" s="167">
        <f t="shared" si="4"/>
        <v>114</v>
      </c>
      <c r="G52" s="167">
        <f t="shared" si="4"/>
        <v>138</v>
      </c>
      <c r="H52" s="167">
        <f t="shared" si="4"/>
        <v>88</v>
      </c>
      <c r="I52" s="167">
        <f t="shared" si="4"/>
        <v>163</v>
      </c>
      <c r="J52" s="167">
        <f t="shared" si="4"/>
        <v>152</v>
      </c>
      <c r="K52" s="167">
        <f t="shared" si="4"/>
        <v>167</v>
      </c>
      <c r="L52" s="167">
        <f t="shared" si="4"/>
        <v>142</v>
      </c>
      <c r="M52" s="167">
        <f t="shared" si="4"/>
        <v>131.5</v>
      </c>
      <c r="N52" s="167">
        <f t="shared" si="4"/>
        <v>111</v>
      </c>
      <c r="O52" s="167">
        <f t="shared" si="4"/>
        <v>83</v>
      </c>
      <c r="P52" s="167">
        <f>SUM(P28:P51)</f>
        <v>1581.5</v>
      </c>
      <c r="Q52" s="167"/>
      <c r="R52" s="215"/>
      <c r="S52" s="1"/>
    </row>
    <row r="53" spans="2:19" ht="15">
      <c r="B53" s="34"/>
      <c r="C53" s="156" t="s">
        <v>20</v>
      </c>
      <c r="D53" s="158" t="s">
        <v>356</v>
      </c>
      <c r="E53" s="158" t="s">
        <v>355</v>
      </c>
      <c r="F53" s="156" t="s">
        <v>21</v>
      </c>
      <c r="G53" s="156" t="s">
        <v>22</v>
      </c>
      <c r="H53" s="156" t="s">
        <v>23</v>
      </c>
      <c r="I53" s="156" t="s">
        <v>24</v>
      </c>
      <c r="J53" s="156" t="s">
        <v>25</v>
      </c>
      <c r="K53" s="156" t="s">
        <v>26</v>
      </c>
      <c r="L53" s="156" t="s">
        <v>27</v>
      </c>
      <c r="M53" s="156" t="s">
        <v>28</v>
      </c>
      <c r="N53" s="156" t="s">
        <v>29</v>
      </c>
      <c r="O53" s="156" t="s">
        <v>185</v>
      </c>
      <c r="P53" s="156" t="s">
        <v>30</v>
      </c>
      <c r="Q53" s="74"/>
      <c r="R53" s="219" t="s">
        <v>203</v>
      </c>
      <c r="S53" s="219"/>
    </row>
    <row r="54" spans="2:16" ht="15">
      <c r="B54" s="371" t="s">
        <v>375</v>
      </c>
      <c r="C54" s="237">
        <f>SUM(C3:C14)</f>
        <v>90</v>
      </c>
      <c r="D54" s="239">
        <f aca="true" t="shared" si="5" ref="D54:O54">SUM(D3:D14)</f>
        <v>28</v>
      </c>
      <c r="E54" s="239">
        <f t="shared" si="5"/>
        <v>10</v>
      </c>
      <c r="F54" s="237">
        <f t="shared" si="5"/>
        <v>34</v>
      </c>
      <c r="G54" s="237">
        <f t="shared" si="5"/>
        <v>40</v>
      </c>
      <c r="H54" s="237">
        <f t="shared" si="5"/>
        <v>83</v>
      </c>
      <c r="I54" s="237">
        <f t="shared" si="5"/>
        <v>32</v>
      </c>
      <c r="J54" s="237">
        <f t="shared" si="5"/>
        <v>50</v>
      </c>
      <c r="K54" s="237">
        <f t="shared" si="5"/>
        <v>31</v>
      </c>
      <c r="L54" s="237">
        <f t="shared" si="5"/>
        <v>0</v>
      </c>
      <c r="M54" s="237">
        <f t="shared" si="5"/>
        <v>0</v>
      </c>
      <c r="N54" s="237">
        <f t="shared" si="5"/>
        <v>66</v>
      </c>
      <c r="O54" s="237">
        <f t="shared" si="5"/>
        <v>0</v>
      </c>
      <c r="P54" s="156">
        <f>SUM(C54:O54)</f>
        <v>464</v>
      </c>
    </row>
    <row r="55" spans="2:16" ht="15">
      <c r="B55" s="371" t="s">
        <v>374</v>
      </c>
      <c r="C55" s="237">
        <f>SUM(C15:C27)</f>
        <v>4</v>
      </c>
      <c r="D55" s="239">
        <f aca="true" t="shared" si="6" ref="D55:O55">SUM(D15:D27)</f>
        <v>32</v>
      </c>
      <c r="E55" s="239">
        <f t="shared" si="6"/>
        <v>32</v>
      </c>
      <c r="F55" s="237">
        <f t="shared" si="6"/>
        <v>72</v>
      </c>
      <c r="G55" s="237">
        <f t="shared" si="6"/>
        <v>39</v>
      </c>
      <c r="H55" s="237">
        <f t="shared" si="6"/>
        <v>0</v>
      </c>
      <c r="I55" s="237">
        <f t="shared" si="6"/>
        <v>36</v>
      </c>
      <c r="J55" s="237">
        <f t="shared" si="6"/>
        <v>0</v>
      </c>
      <c r="K55" s="237">
        <f t="shared" si="6"/>
        <v>32</v>
      </c>
      <c r="L55" s="237">
        <f t="shared" si="6"/>
        <v>66</v>
      </c>
      <c r="M55" s="237">
        <f t="shared" si="6"/>
        <v>66</v>
      </c>
      <c r="N55" s="237">
        <f t="shared" si="6"/>
        <v>18</v>
      </c>
      <c r="O55" s="237">
        <f t="shared" si="6"/>
        <v>61</v>
      </c>
      <c r="P55" s="156">
        <f>SUM(C55:O55)</f>
        <v>458</v>
      </c>
    </row>
    <row r="56" spans="2:16" ht="12.75">
      <c r="B56" s="34" t="s">
        <v>543</v>
      </c>
      <c r="C56" s="2">
        <f>C52-C54-C55</f>
        <v>6</v>
      </c>
      <c r="D56" s="2">
        <f aca="true" t="shared" si="7" ref="D56:P56">D52-D54-D55</f>
        <v>30</v>
      </c>
      <c r="E56" s="2">
        <f t="shared" si="7"/>
        <v>60</v>
      </c>
      <c r="F56" s="2">
        <f t="shared" si="7"/>
        <v>8</v>
      </c>
      <c r="G56" s="2">
        <f t="shared" si="7"/>
        <v>59</v>
      </c>
      <c r="H56" s="2">
        <f t="shared" si="7"/>
        <v>5</v>
      </c>
      <c r="I56" s="2">
        <f t="shared" si="7"/>
        <v>95</v>
      </c>
      <c r="J56" s="2">
        <f t="shared" si="7"/>
        <v>102</v>
      </c>
      <c r="K56" s="2">
        <f t="shared" si="7"/>
        <v>104</v>
      </c>
      <c r="L56" s="2">
        <f t="shared" si="7"/>
        <v>76</v>
      </c>
      <c r="M56" s="2">
        <f t="shared" si="7"/>
        <v>65.5</v>
      </c>
      <c r="N56" s="2">
        <f t="shared" si="7"/>
        <v>27</v>
      </c>
      <c r="O56" s="2">
        <f t="shared" si="7"/>
        <v>22</v>
      </c>
      <c r="P56" s="2">
        <f t="shared" si="7"/>
        <v>659.5</v>
      </c>
    </row>
  </sheetData>
  <sheetProtection/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">
      <selection activeCell="Q46" sqref="Q46"/>
    </sheetView>
  </sheetViews>
  <sheetFormatPr defaultColWidth="11.421875" defaultRowHeight="12.75"/>
  <cols>
    <col min="1" max="1" width="7.28125" style="5" customWidth="1"/>
    <col min="2" max="2" width="6.28125" style="5" customWidth="1"/>
    <col min="3" max="3" width="4.140625" style="5" customWidth="1"/>
    <col min="4" max="4" width="5.140625" style="5" customWidth="1"/>
    <col min="5" max="5" width="4.00390625" style="5" customWidth="1"/>
    <col min="6" max="6" width="6.57421875" style="5" customWidth="1"/>
    <col min="7" max="7" width="3.00390625" style="5" customWidth="1"/>
    <col min="8" max="8" width="7.7109375" style="5" customWidth="1"/>
    <col min="9" max="9" width="4.57421875" style="5" customWidth="1"/>
    <col min="10" max="10" width="5.57421875" style="5" customWidth="1"/>
    <col min="11" max="11" width="4.7109375" style="5" customWidth="1"/>
    <col min="12" max="12" width="8.7109375" style="5" customWidth="1"/>
    <col min="13" max="16" width="4.7109375" style="36" customWidth="1"/>
    <col min="17" max="17" width="8.7109375" style="36" customWidth="1"/>
    <col min="18" max="18" width="11.00390625" style="36" customWidth="1"/>
    <col min="19" max="19" width="2.57421875" style="5" customWidth="1"/>
    <col min="20" max="20" width="6.8515625" style="5" customWidth="1"/>
    <col min="21" max="21" width="5.00390625" style="5" customWidth="1"/>
    <col min="22" max="22" width="4.140625" style="5" customWidth="1"/>
    <col min="23" max="23" width="5.140625" style="5" customWidth="1"/>
    <col min="24" max="24" width="4.57421875" style="5" customWidth="1"/>
    <col min="25" max="25" width="6.7109375" style="5" customWidth="1"/>
  </cols>
  <sheetData>
    <row r="1" spans="1:25" ht="12.75">
      <c r="A1" s="3" t="s">
        <v>441</v>
      </c>
      <c r="B1" s="4"/>
      <c r="C1" s="3"/>
      <c r="D1" s="4"/>
      <c r="E1" s="4"/>
      <c r="F1" s="4"/>
      <c r="G1" s="36" t="s">
        <v>446</v>
      </c>
      <c r="H1" s="3" t="s">
        <v>436</v>
      </c>
      <c r="I1" s="164" t="s">
        <v>437</v>
      </c>
      <c r="J1" s="158" t="s">
        <v>361</v>
      </c>
      <c r="K1" s="436" t="s">
        <v>363</v>
      </c>
      <c r="L1" s="156" t="s">
        <v>443</v>
      </c>
      <c r="M1" s="434" t="s">
        <v>313</v>
      </c>
      <c r="N1" s="435" t="s">
        <v>314</v>
      </c>
      <c r="O1" s="436" t="s">
        <v>315</v>
      </c>
      <c r="P1" s="437" t="s">
        <v>316</v>
      </c>
      <c r="Q1" s="234" t="s">
        <v>444</v>
      </c>
      <c r="R1" s="234" t="s">
        <v>445</v>
      </c>
      <c r="S1" s="36" t="s">
        <v>446</v>
      </c>
      <c r="T1" s="3" t="s">
        <v>440</v>
      </c>
      <c r="U1" s="4"/>
      <c r="V1" s="3"/>
      <c r="W1" s="4"/>
      <c r="X1" s="4"/>
      <c r="Y1" s="4"/>
    </row>
    <row r="2" spans="1:25" ht="12.75">
      <c r="A2" s="438" t="s">
        <v>436</v>
      </c>
      <c r="B2" s="3"/>
      <c r="C2" s="156" t="s">
        <v>226</v>
      </c>
      <c r="D2" s="156" t="s">
        <v>359</v>
      </c>
      <c r="E2" s="156" t="s">
        <v>257</v>
      </c>
      <c r="F2" s="156" t="s">
        <v>73</v>
      </c>
      <c r="G2" s="36" t="s">
        <v>446</v>
      </c>
      <c r="H2" s="430" t="s">
        <v>20</v>
      </c>
      <c r="I2" s="163">
        <f>F3</f>
        <v>32</v>
      </c>
      <c r="J2" s="44">
        <f aca="true" t="shared" si="0" ref="J2:J9">F11</f>
        <v>58</v>
      </c>
      <c r="K2" s="334"/>
      <c r="L2" s="156">
        <f aca="true" t="shared" si="1" ref="L2:L14">SUM(I2:K2)</f>
        <v>90</v>
      </c>
      <c r="M2" s="163"/>
      <c r="N2" s="44">
        <f>Y14</f>
        <v>5</v>
      </c>
      <c r="O2" s="334"/>
      <c r="P2" s="143"/>
      <c r="Q2" s="156">
        <f>SUM(M2:P2)</f>
        <v>5</v>
      </c>
      <c r="R2" s="156">
        <f>L2+Q2</f>
        <v>95</v>
      </c>
      <c r="S2" s="36" t="s">
        <v>446</v>
      </c>
      <c r="T2" s="438" t="s">
        <v>436</v>
      </c>
      <c r="U2" s="3"/>
      <c r="V2" s="156" t="s">
        <v>226</v>
      </c>
      <c r="W2" s="156" t="s">
        <v>359</v>
      </c>
      <c r="X2" s="156" t="s">
        <v>257</v>
      </c>
      <c r="Y2" s="156" t="s">
        <v>73</v>
      </c>
    </row>
    <row r="3" spans="1:25" ht="12.75">
      <c r="A3" s="4" t="s">
        <v>20</v>
      </c>
      <c r="B3" s="433" t="s">
        <v>12</v>
      </c>
      <c r="C3" s="163">
        <v>10</v>
      </c>
      <c r="D3" s="163">
        <v>18</v>
      </c>
      <c r="E3" s="163">
        <v>4</v>
      </c>
      <c r="F3" s="163">
        <f>1*(C3+D3+E3)</f>
        <v>32</v>
      </c>
      <c r="G3" s="36" t="s">
        <v>446</v>
      </c>
      <c r="H3" s="430" t="s">
        <v>25</v>
      </c>
      <c r="I3" s="163">
        <f>F4</f>
        <v>26</v>
      </c>
      <c r="J3" s="44">
        <f t="shared" si="0"/>
        <v>22</v>
      </c>
      <c r="K3" s="334"/>
      <c r="L3" s="156">
        <f t="shared" si="1"/>
        <v>48</v>
      </c>
      <c r="M3" s="163"/>
      <c r="N3" s="44"/>
      <c r="O3" s="334"/>
      <c r="P3" s="143"/>
      <c r="Q3" s="156">
        <f aca="true" t="shared" si="2" ref="Q3:Q14">SUM(M3:P3)</f>
        <v>0</v>
      </c>
      <c r="R3" s="156">
        <f aca="true" t="shared" si="3" ref="R3:R15">L3+Q3</f>
        <v>48</v>
      </c>
      <c r="S3" s="36" t="s">
        <v>446</v>
      </c>
      <c r="T3" s="4" t="s">
        <v>22</v>
      </c>
      <c r="U3" s="433" t="s">
        <v>313</v>
      </c>
      <c r="V3" s="163">
        <v>14</v>
      </c>
      <c r="W3" s="163">
        <v>20</v>
      </c>
      <c r="X3" s="163">
        <v>1</v>
      </c>
      <c r="Y3" s="164">
        <f>SUM(V3:X3)</f>
        <v>35</v>
      </c>
    </row>
    <row r="4" spans="1:25" ht="12.75">
      <c r="A4" s="4" t="s">
        <v>25</v>
      </c>
      <c r="B4" s="433" t="s">
        <v>12</v>
      </c>
      <c r="C4" s="163">
        <v>8</v>
      </c>
      <c r="D4" s="163">
        <v>16</v>
      </c>
      <c r="E4" s="163">
        <v>2</v>
      </c>
      <c r="F4" s="163">
        <f>1*(C4+D4+E4)</f>
        <v>26</v>
      </c>
      <c r="G4" s="36" t="s">
        <v>446</v>
      </c>
      <c r="H4" s="430" t="s">
        <v>21</v>
      </c>
      <c r="I4" s="163"/>
      <c r="J4" s="44">
        <f t="shared" si="0"/>
        <v>32</v>
      </c>
      <c r="K4" s="334"/>
      <c r="L4" s="156">
        <f t="shared" si="1"/>
        <v>32</v>
      </c>
      <c r="M4" s="163"/>
      <c r="N4" s="44">
        <f>Y9</f>
        <v>69</v>
      </c>
      <c r="O4" s="334"/>
      <c r="P4" s="143"/>
      <c r="Q4" s="156">
        <f t="shared" si="2"/>
        <v>69</v>
      </c>
      <c r="R4" s="156">
        <f t="shared" si="3"/>
        <v>101</v>
      </c>
      <c r="S4" s="36" t="s">
        <v>446</v>
      </c>
      <c r="T4" s="4" t="s">
        <v>431</v>
      </c>
      <c r="U4" s="433" t="s">
        <v>313</v>
      </c>
      <c r="V4" s="163"/>
      <c r="W4" s="163">
        <v>20</v>
      </c>
      <c r="X4" s="163"/>
      <c r="Y4" s="164">
        <f>SUM(V4:X4)</f>
        <v>20</v>
      </c>
    </row>
    <row r="5" spans="1:25" ht="12.75">
      <c r="A5" s="4" t="s">
        <v>24</v>
      </c>
      <c r="B5" s="433" t="s">
        <v>12</v>
      </c>
      <c r="C5" s="163"/>
      <c r="D5" s="163">
        <v>4</v>
      </c>
      <c r="E5" s="163">
        <v>1</v>
      </c>
      <c r="F5" s="163">
        <f>1*(C5+D5+E5)</f>
        <v>5</v>
      </c>
      <c r="G5" s="36" t="s">
        <v>446</v>
      </c>
      <c r="H5" s="430" t="s">
        <v>22</v>
      </c>
      <c r="I5" s="163"/>
      <c r="J5" s="44">
        <f t="shared" si="0"/>
        <v>28</v>
      </c>
      <c r="K5" s="334">
        <f>F25</f>
        <v>10</v>
      </c>
      <c r="L5" s="156">
        <f t="shared" si="1"/>
        <v>38</v>
      </c>
      <c r="M5" s="163">
        <f>Y3</f>
        <v>35</v>
      </c>
      <c r="N5" s="44"/>
      <c r="O5" s="334">
        <f>Y22</f>
        <v>2</v>
      </c>
      <c r="P5" s="143"/>
      <c r="Q5" s="156">
        <f t="shared" si="2"/>
        <v>37</v>
      </c>
      <c r="R5" s="156">
        <f t="shared" si="3"/>
        <v>75</v>
      </c>
      <c r="S5" s="36" t="s">
        <v>446</v>
      </c>
      <c r="T5" s="4" t="s">
        <v>430</v>
      </c>
      <c r="U5" s="433" t="s">
        <v>313</v>
      </c>
      <c r="V5" s="163"/>
      <c r="W5" s="163">
        <v>8</v>
      </c>
      <c r="X5" s="163"/>
      <c r="Y5" s="164">
        <f>SUM(V5:X5)</f>
        <v>8</v>
      </c>
    </row>
    <row r="6" spans="1:25" ht="12.75">
      <c r="A6" s="4" t="s">
        <v>26</v>
      </c>
      <c r="B6" s="433" t="s">
        <v>12</v>
      </c>
      <c r="C6" s="163"/>
      <c r="D6" s="163">
        <v>16</v>
      </c>
      <c r="E6" s="163">
        <v>2</v>
      </c>
      <c r="F6" s="163">
        <f>1*(C6+D6+E6)</f>
        <v>18</v>
      </c>
      <c r="G6" s="36" t="s">
        <v>446</v>
      </c>
      <c r="H6" s="430" t="s">
        <v>24</v>
      </c>
      <c r="I6" s="163">
        <f>F5</f>
        <v>5</v>
      </c>
      <c r="J6" s="44">
        <f t="shared" si="0"/>
        <v>22</v>
      </c>
      <c r="K6" s="334"/>
      <c r="L6" s="156">
        <f t="shared" si="1"/>
        <v>27</v>
      </c>
      <c r="M6" s="163"/>
      <c r="N6" s="44">
        <f>Y12</f>
        <v>18</v>
      </c>
      <c r="O6" s="334"/>
      <c r="P6" s="143"/>
      <c r="Q6" s="156">
        <f t="shared" si="2"/>
        <v>18</v>
      </c>
      <c r="R6" s="156">
        <f t="shared" si="3"/>
        <v>45</v>
      </c>
      <c r="S6" s="36" t="s">
        <v>446</v>
      </c>
      <c r="T6" s="4"/>
      <c r="U6" s="433"/>
      <c r="V6" s="163"/>
      <c r="W6" s="163"/>
      <c r="X6" s="163"/>
      <c r="Y6" s="164"/>
    </row>
    <row r="7" spans="1:25" ht="12.75">
      <c r="A7" s="4" t="s">
        <v>430</v>
      </c>
      <c r="B7" s="433" t="s">
        <v>12</v>
      </c>
      <c r="C7" s="163"/>
      <c r="D7" s="163">
        <v>4</v>
      </c>
      <c r="E7" s="163"/>
      <c r="F7" s="163">
        <f>1*(C7+D7+E7)</f>
        <v>4</v>
      </c>
      <c r="G7" s="36" t="s">
        <v>446</v>
      </c>
      <c r="H7" s="430" t="s">
        <v>26</v>
      </c>
      <c r="I7" s="163">
        <f>F6</f>
        <v>18</v>
      </c>
      <c r="J7" s="44">
        <f t="shared" si="0"/>
        <v>9</v>
      </c>
      <c r="K7" s="334"/>
      <c r="L7" s="156">
        <f t="shared" si="1"/>
        <v>27</v>
      </c>
      <c r="M7" s="163"/>
      <c r="N7" s="44">
        <f>Y13</f>
        <v>18</v>
      </c>
      <c r="O7" s="334"/>
      <c r="P7" s="143"/>
      <c r="Q7" s="156">
        <f t="shared" si="2"/>
        <v>18</v>
      </c>
      <c r="R7" s="156">
        <f t="shared" si="3"/>
        <v>45</v>
      </c>
      <c r="S7" s="36" t="s">
        <v>446</v>
      </c>
      <c r="T7" s="3" t="s">
        <v>234</v>
      </c>
      <c r="U7" s="433" t="s">
        <v>313</v>
      </c>
      <c r="V7" s="164">
        <f>SUM(V3:V5)</f>
        <v>14</v>
      </c>
      <c r="W7" s="164">
        <f>SUM(W3:W5)</f>
        <v>48</v>
      </c>
      <c r="X7" s="164">
        <f>SUM(X3:X5)</f>
        <v>1</v>
      </c>
      <c r="Y7" s="439">
        <f>SUM(Y3:Y5)</f>
        <v>63</v>
      </c>
    </row>
    <row r="8" spans="1:25" ht="12.75">
      <c r="A8" s="433" t="s">
        <v>234</v>
      </c>
      <c r="B8" s="431"/>
      <c r="C8" s="164">
        <f>SUM(C3:C7)</f>
        <v>18</v>
      </c>
      <c r="D8" s="164">
        <f>SUM(D3:D7)</f>
        <v>58</v>
      </c>
      <c r="E8" s="164">
        <f>SUM(E3:E7)</f>
        <v>9</v>
      </c>
      <c r="F8" s="439">
        <f>SUM(F3:F7)</f>
        <v>85</v>
      </c>
      <c r="G8" s="36" t="s">
        <v>446</v>
      </c>
      <c r="H8" s="430" t="s">
        <v>23</v>
      </c>
      <c r="I8" s="163"/>
      <c r="J8" s="44">
        <f t="shared" si="0"/>
        <v>20</v>
      </c>
      <c r="K8" s="334">
        <f>F23</f>
        <v>68</v>
      </c>
      <c r="L8" s="156">
        <f t="shared" si="1"/>
        <v>88</v>
      </c>
      <c r="M8" s="163"/>
      <c r="N8" s="44"/>
      <c r="O8" s="334"/>
      <c r="P8" s="143"/>
      <c r="Q8" s="156">
        <f t="shared" si="2"/>
        <v>0</v>
      </c>
      <c r="R8" s="156">
        <f t="shared" si="3"/>
        <v>88</v>
      </c>
      <c r="S8" s="36" t="s">
        <v>446</v>
      </c>
      <c r="T8" s="4"/>
      <c r="U8" s="4"/>
      <c r="V8" s="326"/>
      <c r="W8" s="326"/>
      <c r="X8" s="326"/>
      <c r="Y8" s="156"/>
    </row>
    <row r="9" spans="1:25" ht="12.75">
      <c r="A9" s="3"/>
      <c r="B9" s="431"/>
      <c r="C9" s="163"/>
      <c r="D9" s="163"/>
      <c r="E9" s="163"/>
      <c r="F9" s="439"/>
      <c r="G9" s="36" t="s">
        <v>446</v>
      </c>
      <c r="H9" s="430" t="s">
        <v>29</v>
      </c>
      <c r="I9" s="163"/>
      <c r="J9" s="44">
        <f t="shared" si="0"/>
        <v>20</v>
      </c>
      <c r="K9" s="334">
        <f>F24</f>
        <v>49</v>
      </c>
      <c r="L9" s="156">
        <f t="shared" si="1"/>
        <v>69</v>
      </c>
      <c r="M9" s="163"/>
      <c r="N9" s="44"/>
      <c r="O9" s="334">
        <f>Y21</f>
        <v>21</v>
      </c>
      <c r="P9" s="143"/>
      <c r="Q9" s="156">
        <f t="shared" si="2"/>
        <v>21</v>
      </c>
      <c r="R9" s="156">
        <f t="shared" si="3"/>
        <v>90</v>
      </c>
      <c r="S9" s="36" t="s">
        <v>446</v>
      </c>
      <c r="T9" s="4" t="s">
        <v>21</v>
      </c>
      <c r="U9" s="11" t="s">
        <v>314</v>
      </c>
      <c r="V9" s="44">
        <v>28</v>
      </c>
      <c r="W9" s="44">
        <v>36</v>
      </c>
      <c r="X9" s="44">
        <v>5</v>
      </c>
      <c r="Y9" s="158">
        <f aca="true" t="shared" si="4" ref="Y9:Y16">SUM(V9:X9)</f>
        <v>69</v>
      </c>
    </row>
    <row r="10" spans="1:25" ht="12.75">
      <c r="A10" s="4"/>
      <c r="B10" s="340"/>
      <c r="C10" s="44"/>
      <c r="D10" s="44"/>
      <c r="E10" s="44"/>
      <c r="F10" s="44"/>
      <c r="G10" s="36" t="s">
        <v>446</v>
      </c>
      <c r="H10" s="430" t="s">
        <v>27</v>
      </c>
      <c r="I10" s="163"/>
      <c r="J10" s="44"/>
      <c r="K10" s="334"/>
      <c r="L10" s="156">
        <f t="shared" si="1"/>
        <v>0</v>
      </c>
      <c r="M10" s="163"/>
      <c r="N10" s="44">
        <f>Y10</f>
        <v>15</v>
      </c>
      <c r="O10" s="334"/>
      <c r="P10" s="143">
        <f>Y28</f>
        <v>49</v>
      </c>
      <c r="Q10" s="156">
        <f t="shared" si="2"/>
        <v>64</v>
      </c>
      <c r="R10" s="156">
        <f t="shared" si="3"/>
        <v>64</v>
      </c>
      <c r="S10" s="36" t="s">
        <v>446</v>
      </c>
      <c r="T10" s="4" t="s">
        <v>27</v>
      </c>
      <c r="U10" s="11" t="s">
        <v>314</v>
      </c>
      <c r="V10" s="44"/>
      <c r="W10" s="44">
        <v>12</v>
      </c>
      <c r="X10" s="44">
        <v>3</v>
      </c>
      <c r="Y10" s="158">
        <f t="shared" si="4"/>
        <v>15</v>
      </c>
    </row>
    <row r="11" spans="1:25" ht="12.75">
      <c r="A11" s="4" t="s">
        <v>20</v>
      </c>
      <c r="B11" s="11" t="s">
        <v>360</v>
      </c>
      <c r="C11" s="44">
        <v>24</v>
      </c>
      <c r="D11" s="44">
        <v>26</v>
      </c>
      <c r="E11" s="44">
        <v>8</v>
      </c>
      <c r="F11" s="44">
        <f aca="true" t="shared" si="5" ref="F11:F19">1*(C11+D11+E11)</f>
        <v>58</v>
      </c>
      <c r="G11" s="36" t="s">
        <v>446</v>
      </c>
      <c r="H11" s="430" t="s">
        <v>28</v>
      </c>
      <c r="I11" s="163"/>
      <c r="J11" s="44"/>
      <c r="K11" s="334"/>
      <c r="L11" s="156">
        <f t="shared" si="1"/>
        <v>0</v>
      </c>
      <c r="M11" s="163"/>
      <c r="N11" s="44">
        <f>Y11</f>
        <v>15</v>
      </c>
      <c r="O11" s="334"/>
      <c r="P11" s="143">
        <f>Y29</f>
        <v>49</v>
      </c>
      <c r="Q11" s="156">
        <f t="shared" si="2"/>
        <v>64</v>
      </c>
      <c r="R11" s="156">
        <f t="shared" si="3"/>
        <v>64</v>
      </c>
      <c r="S11" s="36" t="s">
        <v>446</v>
      </c>
      <c r="T11" s="4" t="s">
        <v>28</v>
      </c>
      <c r="U11" s="11" t="s">
        <v>314</v>
      </c>
      <c r="V11" s="44"/>
      <c r="W11" s="44">
        <v>12</v>
      </c>
      <c r="X11" s="44">
        <v>3</v>
      </c>
      <c r="Y11" s="158">
        <f t="shared" si="4"/>
        <v>15</v>
      </c>
    </row>
    <row r="12" spans="1:25" ht="12.75">
      <c r="A12" s="4" t="s">
        <v>25</v>
      </c>
      <c r="B12" s="11" t="s">
        <v>360</v>
      </c>
      <c r="C12" s="44">
        <v>10</v>
      </c>
      <c r="D12" s="44">
        <v>10</v>
      </c>
      <c r="E12" s="44">
        <v>2</v>
      </c>
      <c r="F12" s="44">
        <f t="shared" si="5"/>
        <v>22</v>
      </c>
      <c r="G12" s="36" t="s">
        <v>446</v>
      </c>
      <c r="H12" s="430" t="s">
        <v>185</v>
      </c>
      <c r="I12" s="163"/>
      <c r="J12" s="44"/>
      <c r="K12" s="334"/>
      <c r="L12" s="156">
        <f t="shared" si="1"/>
        <v>0</v>
      </c>
      <c r="M12" s="163"/>
      <c r="N12" s="44"/>
      <c r="O12" s="334">
        <f>Y20</f>
        <v>54</v>
      </c>
      <c r="P12" s="143">
        <f>Y30</f>
        <v>4</v>
      </c>
      <c r="Q12" s="156">
        <f t="shared" si="2"/>
        <v>58</v>
      </c>
      <c r="R12" s="156">
        <f t="shared" si="3"/>
        <v>58</v>
      </c>
      <c r="S12" s="36" t="s">
        <v>446</v>
      </c>
      <c r="T12" s="4" t="s">
        <v>24</v>
      </c>
      <c r="U12" s="11" t="s">
        <v>314</v>
      </c>
      <c r="V12" s="44"/>
      <c r="W12" s="44">
        <v>16</v>
      </c>
      <c r="X12" s="44">
        <v>2</v>
      </c>
      <c r="Y12" s="158">
        <f t="shared" si="4"/>
        <v>18</v>
      </c>
    </row>
    <row r="13" spans="1:25" ht="12.75">
      <c r="A13" s="4" t="s">
        <v>21</v>
      </c>
      <c r="B13" s="11" t="s">
        <v>361</v>
      </c>
      <c r="C13" s="44"/>
      <c r="D13" s="44">
        <v>30</v>
      </c>
      <c r="E13" s="44">
        <v>2</v>
      </c>
      <c r="F13" s="44">
        <f t="shared" si="5"/>
        <v>32</v>
      </c>
      <c r="G13" s="36" t="s">
        <v>446</v>
      </c>
      <c r="H13" s="430" t="s">
        <v>431</v>
      </c>
      <c r="I13" s="163">
        <v>0</v>
      </c>
      <c r="J13" s="44">
        <v>16</v>
      </c>
      <c r="K13" s="334">
        <v>16</v>
      </c>
      <c r="L13" s="156">
        <f t="shared" si="1"/>
        <v>32</v>
      </c>
      <c r="M13" s="163">
        <f>Y4</f>
        <v>20</v>
      </c>
      <c r="N13" s="44">
        <f>Y15</f>
        <v>24</v>
      </c>
      <c r="O13" s="334">
        <f>Y23</f>
        <v>16</v>
      </c>
      <c r="P13" s="143">
        <v>0</v>
      </c>
      <c r="Q13" s="156">
        <f t="shared" si="2"/>
        <v>60</v>
      </c>
      <c r="R13" s="156">
        <f t="shared" si="3"/>
        <v>92</v>
      </c>
      <c r="S13" s="36" t="s">
        <v>446</v>
      </c>
      <c r="T13" s="4" t="s">
        <v>26</v>
      </c>
      <c r="U13" s="11" t="s">
        <v>314</v>
      </c>
      <c r="V13" s="44"/>
      <c r="W13" s="44">
        <v>16</v>
      </c>
      <c r="X13" s="44">
        <v>2</v>
      </c>
      <c r="Y13" s="158">
        <f>SUM(V13:X13)</f>
        <v>18</v>
      </c>
    </row>
    <row r="14" spans="1:25" ht="12.75">
      <c r="A14" s="4" t="s">
        <v>22</v>
      </c>
      <c r="B14" s="11" t="s">
        <v>360</v>
      </c>
      <c r="C14" s="44"/>
      <c r="D14" s="44">
        <v>26</v>
      </c>
      <c r="E14" s="44">
        <v>2</v>
      </c>
      <c r="F14" s="44">
        <f t="shared" si="5"/>
        <v>28</v>
      </c>
      <c r="G14" s="36" t="s">
        <v>446</v>
      </c>
      <c r="H14" s="138" t="s">
        <v>430</v>
      </c>
      <c r="I14" s="163">
        <f>F7</f>
        <v>4</v>
      </c>
      <c r="J14" s="44">
        <v>0</v>
      </c>
      <c r="K14" s="334">
        <f>F27</f>
        <v>10</v>
      </c>
      <c r="L14" s="156">
        <f t="shared" si="1"/>
        <v>14</v>
      </c>
      <c r="M14" s="163">
        <f>Y5</f>
        <v>8</v>
      </c>
      <c r="N14" s="44">
        <f>Y16</f>
        <v>12</v>
      </c>
      <c r="O14" s="334">
        <f>Y24</f>
        <v>8</v>
      </c>
      <c r="P14" s="143">
        <f>Y31</f>
        <v>16</v>
      </c>
      <c r="Q14" s="156">
        <f t="shared" si="2"/>
        <v>44</v>
      </c>
      <c r="R14" s="156">
        <f t="shared" si="3"/>
        <v>58</v>
      </c>
      <c r="S14" s="36" t="s">
        <v>446</v>
      </c>
      <c r="T14" s="4" t="s">
        <v>20</v>
      </c>
      <c r="U14" s="11" t="s">
        <v>314</v>
      </c>
      <c r="V14" s="44"/>
      <c r="W14" s="44">
        <v>4</v>
      </c>
      <c r="X14" s="44">
        <v>1</v>
      </c>
      <c r="Y14" s="158">
        <f t="shared" si="4"/>
        <v>5</v>
      </c>
    </row>
    <row r="15" spans="1:25" ht="12.75">
      <c r="A15" s="4" t="s">
        <v>24</v>
      </c>
      <c r="B15" s="11" t="s">
        <v>361</v>
      </c>
      <c r="C15" s="44"/>
      <c r="D15" s="44">
        <v>20</v>
      </c>
      <c r="E15" s="44">
        <v>2</v>
      </c>
      <c r="F15" s="44">
        <f t="shared" si="5"/>
        <v>22</v>
      </c>
      <c r="G15" s="36" t="s">
        <v>446</v>
      </c>
      <c r="H15" s="138" t="s">
        <v>30</v>
      </c>
      <c r="I15" s="164">
        <f aca="true" t="shared" si="6" ref="I15:Q15">SUM(I2:I14)</f>
        <v>85</v>
      </c>
      <c r="J15" s="158">
        <f t="shared" si="6"/>
        <v>227</v>
      </c>
      <c r="K15" s="436">
        <f t="shared" si="6"/>
        <v>153</v>
      </c>
      <c r="L15" s="234">
        <f t="shared" si="6"/>
        <v>465</v>
      </c>
      <c r="M15" s="434">
        <f t="shared" si="6"/>
        <v>63</v>
      </c>
      <c r="N15" s="435">
        <f t="shared" si="6"/>
        <v>176</v>
      </c>
      <c r="O15" s="436">
        <f t="shared" si="6"/>
        <v>101</v>
      </c>
      <c r="P15" s="437">
        <f t="shared" si="6"/>
        <v>118</v>
      </c>
      <c r="Q15" s="234">
        <f t="shared" si="6"/>
        <v>458</v>
      </c>
      <c r="R15" s="156">
        <f t="shared" si="3"/>
        <v>923</v>
      </c>
      <c r="S15" s="36" t="s">
        <v>446</v>
      </c>
      <c r="T15" s="4" t="s">
        <v>431</v>
      </c>
      <c r="U15" s="11" t="s">
        <v>314</v>
      </c>
      <c r="V15" s="44"/>
      <c r="W15" s="44">
        <v>24</v>
      </c>
      <c r="X15" s="44"/>
      <c r="Y15" s="158">
        <f t="shared" si="4"/>
        <v>24</v>
      </c>
    </row>
    <row r="16" spans="1:25" ht="12.75">
      <c r="A16" s="4" t="s">
        <v>26</v>
      </c>
      <c r="B16" s="11" t="s">
        <v>360</v>
      </c>
      <c r="C16" s="44"/>
      <c r="D16" s="44">
        <v>8</v>
      </c>
      <c r="E16" s="44">
        <v>1</v>
      </c>
      <c r="F16" s="44">
        <f t="shared" si="5"/>
        <v>9</v>
      </c>
      <c r="G16" s="36" t="s">
        <v>446</v>
      </c>
      <c r="S16" s="36" t="s">
        <v>446</v>
      </c>
      <c r="T16" s="4" t="s">
        <v>430</v>
      </c>
      <c r="U16" s="11" t="s">
        <v>314</v>
      </c>
      <c r="V16" s="44"/>
      <c r="W16" s="44">
        <v>12</v>
      </c>
      <c r="X16" s="44"/>
      <c r="Y16" s="158">
        <f t="shared" si="4"/>
        <v>12</v>
      </c>
    </row>
    <row r="17" spans="1:25" ht="12.75">
      <c r="A17" s="4" t="s">
        <v>23</v>
      </c>
      <c r="B17" s="11" t="s">
        <v>360</v>
      </c>
      <c r="C17" s="44"/>
      <c r="D17" s="44">
        <v>18</v>
      </c>
      <c r="E17" s="44">
        <v>2</v>
      </c>
      <c r="F17" s="44">
        <f t="shared" si="5"/>
        <v>20</v>
      </c>
      <c r="T17" s="4"/>
      <c r="U17" s="11"/>
      <c r="V17" s="44"/>
      <c r="W17" s="44"/>
      <c r="X17" s="44"/>
      <c r="Y17" s="158"/>
    </row>
    <row r="18" spans="1:25" ht="12.75">
      <c r="A18" s="4" t="s">
        <v>29</v>
      </c>
      <c r="B18" s="11" t="s">
        <v>362</v>
      </c>
      <c r="C18" s="44">
        <v>10</v>
      </c>
      <c r="D18" s="44">
        <v>8</v>
      </c>
      <c r="E18" s="44">
        <v>2</v>
      </c>
      <c r="F18" s="44">
        <f t="shared" si="5"/>
        <v>20</v>
      </c>
      <c r="T18" s="3" t="s">
        <v>234</v>
      </c>
      <c r="U18" s="11" t="s">
        <v>314</v>
      </c>
      <c r="V18" s="158">
        <f>SUM(V9:V16)</f>
        <v>28</v>
      </c>
      <c r="W18" s="158">
        <f>SUM(W9:W16)</f>
        <v>132</v>
      </c>
      <c r="X18" s="158">
        <f>SUM(X9:X16)</f>
        <v>16</v>
      </c>
      <c r="Y18" s="445">
        <f>SUM(Y9:Y16)</f>
        <v>176</v>
      </c>
    </row>
    <row r="19" spans="1:25" ht="12.75">
      <c r="A19" s="4" t="s">
        <v>431</v>
      </c>
      <c r="B19" s="11" t="s">
        <v>438</v>
      </c>
      <c r="C19" s="44"/>
      <c r="D19" s="44">
        <v>16</v>
      </c>
      <c r="E19" s="44"/>
      <c r="F19" s="44">
        <f t="shared" si="5"/>
        <v>16</v>
      </c>
      <c r="N19" s="326" t="s">
        <v>226</v>
      </c>
      <c r="O19" s="326" t="s">
        <v>229</v>
      </c>
      <c r="P19" s="326" t="s">
        <v>228</v>
      </c>
      <c r="Q19" s="326" t="s">
        <v>439</v>
      </c>
      <c r="R19" s="450" t="s">
        <v>73</v>
      </c>
      <c r="T19" s="4"/>
      <c r="U19" s="4"/>
      <c r="V19" s="326"/>
      <c r="W19" s="326"/>
      <c r="X19" s="326"/>
      <c r="Y19" s="326"/>
    </row>
    <row r="20" spans="1:25" ht="12.75">
      <c r="A20" s="11" t="s">
        <v>234</v>
      </c>
      <c r="B20" s="340"/>
      <c r="C20" s="158">
        <f>SUM(C11:C19)</f>
        <v>44</v>
      </c>
      <c r="D20" s="158">
        <f>SUM(D11:D19)</f>
        <v>162</v>
      </c>
      <c r="E20" s="158">
        <f>SUM(E11:E19)</f>
        <v>21</v>
      </c>
      <c r="F20" s="445">
        <f>SUM(F11:F19)</f>
        <v>227</v>
      </c>
      <c r="M20" s="36" t="s">
        <v>437</v>
      </c>
      <c r="N20" s="163">
        <v>9</v>
      </c>
      <c r="O20" s="163">
        <v>2</v>
      </c>
      <c r="P20" s="163">
        <v>7</v>
      </c>
      <c r="Q20" s="163">
        <f aca="true" t="shared" si="7" ref="Q20:Q27">2*N20+8*O20+P20*6</f>
        <v>76</v>
      </c>
      <c r="T20" s="4" t="s">
        <v>185</v>
      </c>
      <c r="U20" s="440" t="s">
        <v>315</v>
      </c>
      <c r="V20" s="134">
        <v>18</v>
      </c>
      <c r="W20" s="134">
        <v>26</v>
      </c>
      <c r="X20" s="134">
        <v>10</v>
      </c>
      <c r="Y20" s="157">
        <f>SUM(V20:X20)</f>
        <v>54</v>
      </c>
    </row>
    <row r="21" spans="1:25" ht="12.75">
      <c r="A21" s="3"/>
      <c r="B21" s="4"/>
      <c r="C21" s="326"/>
      <c r="D21" s="326"/>
      <c r="E21" s="326"/>
      <c r="F21" s="443"/>
      <c r="M21" s="429" t="s">
        <v>360</v>
      </c>
      <c r="N21" s="44">
        <v>22</v>
      </c>
      <c r="O21" s="44">
        <v>9</v>
      </c>
      <c r="P21" s="44">
        <v>15</v>
      </c>
      <c r="Q21" s="44">
        <f t="shared" si="7"/>
        <v>206</v>
      </c>
      <c r="T21" s="4" t="s">
        <v>29</v>
      </c>
      <c r="U21" s="440" t="s">
        <v>315</v>
      </c>
      <c r="V21" s="134">
        <v>2</v>
      </c>
      <c r="W21" s="134">
        <v>16</v>
      </c>
      <c r="X21" s="134">
        <v>3</v>
      </c>
      <c r="Y21" s="157">
        <f>SUM(V21:X21)</f>
        <v>21</v>
      </c>
    </row>
    <row r="22" spans="1:25" ht="12.75">
      <c r="A22" s="4"/>
      <c r="B22" s="4"/>
      <c r="C22" s="326"/>
      <c r="D22" s="326"/>
      <c r="E22" s="326"/>
      <c r="F22" s="326"/>
      <c r="H22" s="446" t="s">
        <v>447</v>
      </c>
      <c r="M22" s="449" t="s">
        <v>363</v>
      </c>
      <c r="N22" s="134">
        <v>13</v>
      </c>
      <c r="O22" s="134">
        <v>7</v>
      </c>
      <c r="P22" s="134">
        <v>10</v>
      </c>
      <c r="Q22" s="134">
        <f t="shared" si="7"/>
        <v>142</v>
      </c>
      <c r="R22" s="451">
        <f>SUM(Q20:Q22)</f>
        <v>424</v>
      </c>
      <c r="T22" s="4" t="s">
        <v>22</v>
      </c>
      <c r="U22" s="440" t="s">
        <v>315</v>
      </c>
      <c r="V22" s="134">
        <v>2</v>
      </c>
      <c r="W22" s="134"/>
      <c r="X22" s="134"/>
      <c r="Y22" s="157">
        <f>SUM(V22:X22)</f>
        <v>2</v>
      </c>
    </row>
    <row r="23" spans="1:25" ht="12.75">
      <c r="A23" s="4" t="s">
        <v>23</v>
      </c>
      <c r="B23" s="452" t="s">
        <v>363</v>
      </c>
      <c r="C23" s="134">
        <v>26</v>
      </c>
      <c r="D23" s="134">
        <v>36</v>
      </c>
      <c r="E23" s="134">
        <v>6</v>
      </c>
      <c r="F23" s="134">
        <f>1*(C23+D23+E23)</f>
        <v>68</v>
      </c>
      <c r="M23" s="36" t="s">
        <v>313</v>
      </c>
      <c r="N23" s="163">
        <v>7</v>
      </c>
      <c r="O23" s="163">
        <v>3</v>
      </c>
      <c r="P23" s="163">
        <v>4</v>
      </c>
      <c r="Q23" s="163">
        <f t="shared" si="7"/>
        <v>62</v>
      </c>
      <c r="T23" s="4" t="s">
        <v>431</v>
      </c>
      <c r="U23" s="440" t="s">
        <v>315</v>
      </c>
      <c r="V23" s="134"/>
      <c r="W23" s="134">
        <v>16</v>
      </c>
      <c r="X23" s="134"/>
      <c r="Y23" s="157">
        <f>SUM(V23:X23)</f>
        <v>16</v>
      </c>
    </row>
    <row r="24" spans="1:25" ht="12.75">
      <c r="A24" s="4" t="s">
        <v>29</v>
      </c>
      <c r="B24" s="452" t="s">
        <v>363</v>
      </c>
      <c r="C24" s="134"/>
      <c r="D24" s="134">
        <v>44</v>
      </c>
      <c r="E24" s="134">
        <v>5</v>
      </c>
      <c r="F24" s="134">
        <f>1*(C24+D24+E24)</f>
        <v>49</v>
      </c>
      <c r="M24" s="429" t="s">
        <v>314</v>
      </c>
      <c r="N24" s="44">
        <v>14</v>
      </c>
      <c r="O24" s="44">
        <v>6</v>
      </c>
      <c r="P24" s="44">
        <v>14</v>
      </c>
      <c r="Q24" s="44">
        <f t="shared" si="7"/>
        <v>160</v>
      </c>
      <c r="T24" s="4" t="s">
        <v>430</v>
      </c>
      <c r="U24" s="440" t="s">
        <v>315</v>
      </c>
      <c r="V24" s="134"/>
      <c r="W24" s="134">
        <v>8</v>
      </c>
      <c r="X24" s="134"/>
      <c r="Y24" s="157">
        <f>SUM(V24:X24)</f>
        <v>8</v>
      </c>
    </row>
    <row r="25" spans="1:25" ht="12.75">
      <c r="A25" s="444" t="s">
        <v>22</v>
      </c>
      <c r="B25" s="452" t="s">
        <v>363</v>
      </c>
      <c r="C25" s="134"/>
      <c r="D25" s="134">
        <v>10</v>
      </c>
      <c r="E25" s="134"/>
      <c r="F25" s="134">
        <f>1*(C25+D25+E25)</f>
        <v>10</v>
      </c>
      <c r="M25" s="449" t="s">
        <v>315</v>
      </c>
      <c r="N25" s="134">
        <v>11</v>
      </c>
      <c r="O25" s="134">
        <v>0</v>
      </c>
      <c r="P25" s="134">
        <v>11</v>
      </c>
      <c r="Q25" s="134">
        <f t="shared" si="7"/>
        <v>88</v>
      </c>
      <c r="T25" s="4"/>
      <c r="U25" s="440"/>
      <c r="V25" s="134"/>
      <c r="W25" s="134"/>
      <c r="X25" s="134"/>
      <c r="Y25" s="157"/>
    </row>
    <row r="26" spans="1:25" ht="12.75">
      <c r="A26" s="4" t="s">
        <v>431</v>
      </c>
      <c r="B26" s="452" t="s">
        <v>363</v>
      </c>
      <c r="C26" s="134"/>
      <c r="D26" s="134">
        <v>16</v>
      </c>
      <c r="E26" s="134"/>
      <c r="F26" s="134">
        <f>1*(C26+D26+E26)</f>
        <v>16</v>
      </c>
      <c r="M26" s="448" t="s">
        <v>316</v>
      </c>
      <c r="N26" s="143">
        <v>12</v>
      </c>
      <c r="O26" s="143">
        <v>6</v>
      </c>
      <c r="P26" s="143">
        <v>6</v>
      </c>
      <c r="Q26" s="143">
        <f t="shared" si="7"/>
        <v>108</v>
      </c>
      <c r="R26" s="450">
        <f>SUM(Q23:Q26)</f>
        <v>418</v>
      </c>
      <c r="T26" s="3" t="s">
        <v>234</v>
      </c>
      <c r="U26" s="440" t="s">
        <v>315</v>
      </c>
      <c r="V26" s="157">
        <f>SUM(V20:V23)</f>
        <v>22</v>
      </c>
      <c r="W26" s="157">
        <f>SUM(W20:W24)</f>
        <v>66</v>
      </c>
      <c r="X26" s="157">
        <f>SUM(X20:X23)</f>
        <v>13</v>
      </c>
      <c r="Y26" s="453">
        <f>SUM(Y20:Y24)</f>
        <v>101</v>
      </c>
    </row>
    <row r="27" spans="1:25" ht="12.75">
      <c r="A27" s="4" t="s">
        <v>430</v>
      </c>
      <c r="B27" s="452" t="s">
        <v>363</v>
      </c>
      <c r="C27" s="134"/>
      <c r="D27" s="134">
        <v>10</v>
      </c>
      <c r="E27" s="134"/>
      <c r="F27" s="134">
        <f>1*(C27+D27+E27)</f>
        <v>10</v>
      </c>
      <c r="M27" s="447"/>
      <c r="N27" s="163"/>
      <c r="O27" s="163"/>
      <c r="P27" s="163"/>
      <c r="Q27" s="163">
        <f t="shared" si="7"/>
        <v>0</v>
      </c>
      <c r="T27" s="4"/>
      <c r="U27" s="3"/>
      <c r="V27" s="326"/>
      <c r="W27" s="326"/>
      <c r="X27" s="326"/>
      <c r="Y27" s="443"/>
    </row>
    <row r="28" spans="1:25" ht="12.75">
      <c r="A28" s="4"/>
      <c r="B28" s="4"/>
      <c r="C28" s="4"/>
      <c r="D28" s="4"/>
      <c r="E28" s="4"/>
      <c r="F28" s="4"/>
      <c r="T28" s="4" t="s">
        <v>27</v>
      </c>
      <c r="U28" s="441" t="s">
        <v>316</v>
      </c>
      <c r="V28" s="143">
        <v>12</v>
      </c>
      <c r="W28" s="143">
        <v>32</v>
      </c>
      <c r="X28" s="143">
        <v>5</v>
      </c>
      <c r="Y28" s="169">
        <f>SUM(V28:X28)</f>
        <v>49</v>
      </c>
    </row>
    <row r="29" spans="1:25" ht="12.75">
      <c r="A29" s="432" t="s">
        <v>234</v>
      </c>
      <c r="B29" s="440"/>
      <c r="C29" s="157">
        <f>SUM(C23:C27)</f>
        <v>26</v>
      </c>
      <c r="D29" s="157">
        <f>SUM(D23:D27)</f>
        <v>116</v>
      </c>
      <c r="E29" s="157">
        <f>SUM(E23:E27)</f>
        <v>11</v>
      </c>
      <c r="F29" s="157">
        <f>SUM(F23:F27)</f>
        <v>153</v>
      </c>
      <c r="T29" s="4" t="s">
        <v>28</v>
      </c>
      <c r="U29" s="441" t="s">
        <v>316</v>
      </c>
      <c r="V29" s="143">
        <v>12</v>
      </c>
      <c r="W29" s="143">
        <v>32</v>
      </c>
      <c r="X29" s="143">
        <v>5</v>
      </c>
      <c r="Y29" s="169">
        <f>SUM(V29:X29)</f>
        <v>49</v>
      </c>
    </row>
    <row r="30" spans="1:25" ht="12.75">
      <c r="A30" s="4"/>
      <c r="B30" s="3"/>
      <c r="C30" s="326"/>
      <c r="D30" s="326"/>
      <c r="E30" s="326"/>
      <c r="F30" s="443"/>
      <c r="T30" s="4" t="s">
        <v>185</v>
      </c>
      <c r="U30" s="441" t="s">
        <v>316</v>
      </c>
      <c r="V30" s="143"/>
      <c r="W30" s="143">
        <v>4</v>
      </c>
      <c r="X30" s="143"/>
      <c r="Y30" s="169">
        <f>SUM(V30:X30)</f>
        <v>4</v>
      </c>
    </row>
    <row r="31" spans="1:25" ht="12.75">
      <c r="A31" s="4"/>
      <c r="B31" s="32" t="s">
        <v>364</v>
      </c>
      <c r="C31" s="156">
        <f>SUM(C8,C20,C29)</f>
        <v>88</v>
      </c>
      <c r="D31" s="156">
        <f>SUM(D8,D20,D29)</f>
        <v>336</v>
      </c>
      <c r="E31" s="156">
        <f>SUM(E8,E20,E29)</f>
        <v>41</v>
      </c>
      <c r="F31" s="156">
        <f>SUM(F8,F20,F29)</f>
        <v>465</v>
      </c>
      <c r="H31" s="5">
        <v>464</v>
      </c>
      <c r="T31" s="4" t="s">
        <v>430</v>
      </c>
      <c r="U31" s="441" t="s">
        <v>316</v>
      </c>
      <c r="V31" s="143"/>
      <c r="W31" s="143">
        <v>16</v>
      </c>
      <c r="X31" s="143"/>
      <c r="Y31" s="169">
        <f>SUM(V31:X31)</f>
        <v>16</v>
      </c>
    </row>
    <row r="32" spans="1:25" ht="12.75">
      <c r="A32" s="3"/>
      <c r="B32" s="3"/>
      <c r="C32" s="326"/>
      <c r="D32" s="326"/>
      <c r="E32" s="326"/>
      <c r="F32" s="326" t="s">
        <v>442</v>
      </c>
      <c r="T32" s="4"/>
      <c r="U32" s="441"/>
      <c r="V32" s="143"/>
      <c r="W32" s="143"/>
      <c r="X32" s="143"/>
      <c r="Y32" s="169"/>
    </row>
    <row r="33" spans="4:25" ht="12.75">
      <c r="D33" s="447" t="s">
        <v>462</v>
      </c>
      <c r="E33" s="5">
        <v>40</v>
      </c>
      <c r="T33" s="3" t="s">
        <v>234</v>
      </c>
      <c r="U33" s="441" t="s">
        <v>316</v>
      </c>
      <c r="V33" s="169">
        <f>SUM(V28:V31)</f>
        <v>24</v>
      </c>
      <c r="W33" s="169">
        <f>SUM(W28:W31)</f>
        <v>84</v>
      </c>
      <c r="X33" s="169">
        <f>SUM(X28:X31)</f>
        <v>10</v>
      </c>
      <c r="Y33" s="442">
        <f>SUM(Y28:Y31)</f>
        <v>118</v>
      </c>
    </row>
    <row r="34" spans="20:25" ht="12.75">
      <c r="T34" s="3"/>
      <c r="U34" s="3"/>
      <c r="V34" s="326"/>
      <c r="W34" s="326"/>
      <c r="X34" s="326"/>
      <c r="Y34" s="443"/>
    </row>
    <row r="35" spans="2:25" ht="12.75">
      <c r="B35" s="5" t="s">
        <v>463</v>
      </c>
      <c r="T35" s="4"/>
      <c r="U35" s="32" t="s">
        <v>364</v>
      </c>
      <c r="V35" s="156">
        <f>SUM(V7,V18,V26,V33)</f>
        <v>88</v>
      </c>
      <c r="W35" s="156">
        <f>SUM(W7,W18,W26,W33)</f>
        <v>330</v>
      </c>
      <c r="X35" s="156">
        <f>SUM(X7,X18,X26,X33)</f>
        <v>40</v>
      </c>
      <c r="Y35" s="156">
        <f>SUM(Y7,Y18,Y26,Y33)</f>
        <v>458</v>
      </c>
    </row>
    <row r="36" spans="20:25" ht="12.75">
      <c r="T36" s="4"/>
      <c r="U36" s="3"/>
      <c r="V36" s="326"/>
      <c r="W36" s="444"/>
      <c r="X36" s="32"/>
      <c r="Y36" s="326" t="s">
        <v>442</v>
      </c>
    </row>
  </sheetData>
  <sheetProtection/>
  <printOptions/>
  <pageMargins left="0.35433070866141736" right="0.35433070866141736" top="0.5905511811023623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P15" sqref="P15"/>
    </sheetView>
  </sheetViews>
  <sheetFormatPr defaultColWidth="11.421875" defaultRowHeight="12.75"/>
  <cols>
    <col min="1" max="1" width="29.421875" style="0" customWidth="1"/>
    <col min="2" max="12" width="4.7109375" style="235" customWidth="1"/>
    <col min="13" max="13" width="4.7109375" style="0" customWidth="1"/>
    <col min="14" max="14" width="9.7109375" style="0" customWidth="1"/>
    <col min="15" max="15" width="8.8515625" style="0" customWidth="1"/>
    <col min="16" max="16" width="7.57421875" style="0" customWidth="1"/>
    <col min="17" max="17" width="4.7109375" style="0" customWidth="1"/>
  </cols>
  <sheetData>
    <row r="1" spans="1:18" ht="15.75">
      <c r="A1" s="295" t="s">
        <v>303</v>
      </c>
      <c r="B1" s="295" t="s">
        <v>225</v>
      </c>
      <c r="C1" s="295" t="s">
        <v>226</v>
      </c>
      <c r="D1" s="295"/>
      <c r="E1" s="295" t="s">
        <v>225</v>
      </c>
      <c r="F1" s="295" t="s">
        <v>227</v>
      </c>
      <c r="G1" s="295"/>
      <c r="H1" s="295" t="s">
        <v>225</v>
      </c>
      <c r="I1" s="295" t="s">
        <v>228</v>
      </c>
      <c r="J1" s="295"/>
      <c r="K1" s="295" t="s">
        <v>225</v>
      </c>
      <c r="L1" s="295" t="s">
        <v>229</v>
      </c>
      <c r="M1" s="296"/>
      <c r="N1" s="295" t="s">
        <v>231</v>
      </c>
      <c r="O1" s="295" t="s">
        <v>232</v>
      </c>
      <c r="P1" s="295" t="s">
        <v>233</v>
      </c>
      <c r="Q1" s="23"/>
      <c r="R1" s="23"/>
    </row>
    <row r="2" spans="1:16" s="248" customFormat="1" ht="15.75">
      <c r="A2" s="148" t="s">
        <v>218</v>
      </c>
      <c r="B2" s="297">
        <v>2</v>
      </c>
      <c r="C2" s="297">
        <v>44</v>
      </c>
      <c r="D2" s="297"/>
      <c r="E2" s="297">
        <v>0</v>
      </c>
      <c r="F2" s="297">
        <v>0</v>
      </c>
      <c r="G2" s="297"/>
      <c r="H2" s="297">
        <v>6</v>
      </c>
      <c r="I2" s="297">
        <v>32</v>
      </c>
      <c r="J2" s="297"/>
      <c r="K2" s="297">
        <v>8</v>
      </c>
      <c r="L2" s="297">
        <v>23</v>
      </c>
      <c r="M2" s="298"/>
      <c r="N2" s="297">
        <f>C2+F2+I2+L2</f>
        <v>99</v>
      </c>
      <c r="O2" s="297">
        <f>B2*C2+E2*F2+H2*I2+K2*L2</f>
        <v>464</v>
      </c>
      <c r="P2" s="299">
        <f>100*O2/$O$15</f>
        <v>35.231586940015184</v>
      </c>
    </row>
    <row r="3" spans="1:16" s="250" customFormat="1" ht="15.75">
      <c r="A3" s="146" t="s">
        <v>219</v>
      </c>
      <c r="B3" s="300">
        <v>2</v>
      </c>
      <c r="C3" s="300">
        <v>44</v>
      </c>
      <c r="D3" s="300"/>
      <c r="E3" s="300">
        <v>0</v>
      </c>
      <c r="F3" s="300">
        <v>0</v>
      </c>
      <c r="G3" s="300"/>
      <c r="H3" s="300">
        <v>6</v>
      </c>
      <c r="I3" s="300">
        <v>35</v>
      </c>
      <c r="J3" s="300"/>
      <c r="K3" s="300">
        <v>8</v>
      </c>
      <c r="L3" s="300">
        <v>20</v>
      </c>
      <c r="M3" s="301"/>
      <c r="N3" s="300">
        <f>C3+F3+I3+L3</f>
        <v>99</v>
      </c>
      <c r="O3" s="300">
        <f>B3*C3+E3*F3+H3*I3+K3*L3</f>
        <v>458</v>
      </c>
      <c r="P3" s="302">
        <f>100*O3/$O$15</f>
        <v>34.77600607441154</v>
      </c>
    </row>
    <row r="4" spans="1:16" ht="15.75">
      <c r="A4" s="296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4"/>
      <c r="N4" s="303"/>
      <c r="O4" s="303"/>
      <c r="P4" s="303"/>
    </row>
    <row r="5" spans="1:16" s="248" customFormat="1" ht="15.75">
      <c r="A5" s="148" t="s">
        <v>220</v>
      </c>
      <c r="B5" s="297">
        <v>1</v>
      </c>
      <c r="C5" s="297">
        <v>36</v>
      </c>
      <c r="D5" s="297"/>
      <c r="E5" s="297">
        <v>1</v>
      </c>
      <c r="F5" s="297">
        <v>4</v>
      </c>
      <c r="G5" s="297"/>
      <c r="H5" s="297">
        <v>1</v>
      </c>
      <c r="I5" s="297">
        <v>10</v>
      </c>
      <c r="J5" s="297"/>
      <c r="K5" s="297">
        <v>2</v>
      </c>
      <c r="L5" s="297">
        <v>10</v>
      </c>
      <c r="M5" s="298"/>
      <c r="N5" s="297">
        <f aca="true" t="shared" si="0" ref="N5:N13">C5+F5+I5+L5</f>
        <v>60</v>
      </c>
      <c r="O5" s="297">
        <f aca="true" t="shared" si="1" ref="O5:O13">B5*C5+E5*F5+H5*I5+K5*L5</f>
        <v>70</v>
      </c>
      <c r="P5" s="299">
        <f>100*O5/$O$15</f>
        <v>5.315110098709187</v>
      </c>
    </row>
    <row r="6" spans="1:16" ht="15.75">
      <c r="A6" s="296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4"/>
      <c r="N6" s="303"/>
      <c r="O6" s="303"/>
      <c r="P6" s="303"/>
    </row>
    <row r="7" spans="1:16" s="250" customFormat="1" ht="15.75">
      <c r="A7" s="146" t="s">
        <v>221</v>
      </c>
      <c r="B7" s="300">
        <v>1</v>
      </c>
      <c r="C7" s="300">
        <v>20</v>
      </c>
      <c r="D7" s="300"/>
      <c r="E7" s="300">
        <v>1</v>
      </c>
      <c r="F7" s="300">
        <v>13</v>
      </c>
      <c r="G7" s="300"/>
      <c r="H7" s="300">
        <v>0</v>
      </c>
      <c r="I7" s="300">
        <v>0</v>
      </c>
      <c r="J7" s="300"/>
      <c r="K7" s="300">
        <v>2</v>
      </c>
      <c r="L7" s="300">
        <v>11</v>
      </c>
      <c r="M7" s="301"/>
      <c r="N7" s="300">
        <f t="shared" si="0"/>
        <v>44</v>
      </c>
      <c r="O7" s="300">
        <f t="shared" si="1"/>
        <v>55</v>
      </c>
      <c r="P7" s="302">
        <f>100*O7/$O$15</f>
        <v>4.176157934700076</v>
      </c>
    </row>
    <row r="8" spans="1:16" s="248" customFormat="1" ht="15.75">
      <c r="A8" s="148" t="s">
        <v>235</v>
      </c>
      <c r="B8" s="297">
        <v>1</v>
      </c>
      <c r="C8" s="297">
        <v>20</v>
      </c>
      <c r="D8" s="297"/>
      <c r="E8" s="297">
        <v>1</v>
      </c>
      <c r="F8" s="297">
        <v>13</v>
      </c>
      <c r="G8" s="297"/>
      <c r="H8" s="297">
        <v>0</v>
      </c>
      <c r="I8" s="297">
        <v>0</v>
      </c>
      <c r="J8" s="297"/>
      <c r="K8" s="297">
        <v>2</v>
      </c>
      <c r="L8" s="297">
        <v>11</v>
      </c>
      <c r="M8" s="298"/>
      <c r="N8" s="297">
        <f t="shared" si="0"/>
        <v>44</v>
      </c>
      <c r="O8" s="297">
        <f t="shared" si="1"/>
        <v>55</v>
      </c>
      <c r="P8" s="299">
        <f>100*O8/$O$15</f>
        <v>4.176157934700076</v>
      </c>
    </row>
    <row r="9" spans="1:16" ht="15.75">
      <c r="A9" s="296"/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4"/>
      <c r="N9" s="303"/>
      <c r="O9" s="303"/>
      <c r="P9" s="303"/>
    </row>
    <row r="10" spans="1:16" s="250" customFormat="1" ht="15.75">
      <c r="A10" s="146" t="s">
        <v>222</v>
      </c>
      <c r="B10" s="300">
        <v>2</v>
      </c>
      <c r="C10" s="300">
        <v>2</v>
      </c>
      <c r="D10" s="300"/>
      <c r="E10" s="300">
        <v>6</v>
      </c>
      <c r="F10" s="300">
        <v>5</v>
      </c>
      <c r="G10" s="300"/>
      <c r="H10" s="300">
        <v>0</v>
      </c>
      <c r="I10" s="300">
        <v>0</v>
      </c>
      <c r="J10" s="300"/>
      <c r="K10" s="300">
        <v>8</v>
      </c>
      <c r="L10" s="300">
        <v>3</v>
      </c>
      <c r="M10" s="301"/>
      <c r="N10" s="300">
        <f t="shared" si="0"/>
        <v>10</v>
      </c>
      <c r="O10" s="300">
        <f t="shared" si="1"/>
        <v>58</v>
      </c>
      <c r="P10" s="302">
        <f>100*O10/$O$15</f>
        <v>4.403948367501898</v>
      </c>
    </row>
    <row r="11" spans="1:16" ht="15.75">
      <c r="A11" s="296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4"/>
      <c r="N11" s="303"/>
      <c r="O11" s="303"/>
      <c r="P11" s="303"/>
    </row>
    <row r="12" spans="1:16" s="248" customFormat="1" ht="15.75">
      <c r="A12" s="148" t="s">
        <v>223</v>
      </c>
      <c r="B12" s="297">
        <v>1</v>
      </c>
      <c r="C12" s="297">
        <v>34</v>
      </c>
      <c r="D12" s="297" t="s">
        <v>230</v>
      </c>
      <c r="E12" s="297">
        <v>1</v>
      </c>
      <c r="F12" s="297">
        <v>3</v>
      </c>
      <c r="G12" s="297"/>
      <c r="H12" s="297">
        <v>0</v>
      </c>
      <c r="I12" s="297">
        <v>0</v>
      </c>
      <c r="J12" s="297"/>
      <c r="K12" s="297">
        <v>2</v>
      </c>
      <c r="L12" s="297">
        <v>8</v>
      </c>
      <c r="M12" s="298"/>
      <c r="N12" s="297">
        <f t="shared" si="0"/>
        <v>45</v>
      </c>
      <c r="O12" s="297">
        <f t="shared" si="1"/>
        <v>53</v>
      </c>
      <c r="P12" s="299">
        <f>100*O12/$O$15</f>
        <v>4.024297646165528</v>
      </c>
    </row>
    <row r="13" spans="1:16" s="250" customFormat="1" ht="15.75">
      <c r="A13" s="146" t="s">
        <v>224</v>
      </c>
      <c r="B13" s="300">
        <v>1</v>
      </c>
      <c r="C13" s="300">
        <v>54</v>
      </c>
      <c r="D13" s="300" t="s">
        <v>230</v>
      </c>
      <c r="E13" s="300">
        <v>1</v>
      </c>
      <c r="F13" s="300">
        <v>22</v>
      </c>
      <c r="G13" s="300"/>
      <c r="H13" s="300">
        <v>0</v>
      </c>
      <c r="I13" s="300">
        <v>0</v>
      </c>
      <c r="J13" s="300"/>
      <c r="K13" s="300">
        <v>2</v>
      </c>
      <c r="L13" s="300">
        <v>14</v>
      </c>
      <c r="M13" s="301"/>
      <c r="N13" s="300">
        <f t="shared" si="0"/>
        <v>90</v>
      </c>
      <c r="O13" s="300">
        <f t="shared" si="1"/>
        <v>104</v>
      </c>
      <c r="P13" s="302">
        <f>100*O13/$O$15</f>
        <v>7.896735003796508</v>
      </c>
    </row>
    <row r="14" spans="1:16" ht="15">
      <c r="A14" s="304"/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4"/>
      <c r="N14" s="303"/>
      <c r="O14" s="303"/>
      <c r="P14" s="303"/>
    </row>
    <row r="15" spans="1:16" ht="15.75">
      <c r="A15" s="304"/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5" t="s">
        <v>234</v>
      </c>
      <c r="N15" s="303">
        <f>SUM(N2:N13)</f>
        <v>491</v>
      </c>
      <c r="O15" s="303">
        <f>SUM(O2:O13)</f>
        <v>1317</v>
      </c>
      <c r="P15" s="306">
        <f>100*O15/$O$15</f>
        <v>100</v>
      </c>
    </row>
    <row r="21" ht="12.75">
      <c r="L21" s="249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L6" sqref="L6"/>
    </sheetView>
  </sheetViews>
  <sheetFormatPr defaultColWidth="11.421875" defaultRowHeight="12.75"/>
  <cols>
    <col min="1" max="1" width="32.28125" style="0" customWidth="1"/>
    <col min="2" max="2" width="14.7109375" style="0" customWidth="1"/>
    <col min="3" max="3" width="15.28125" style="0" customWidth="1"/>
    <col min="4" max="4" width="14.28125" style="0" customWidth="1"/>
  </cols>
  <sheetData>
    <row r="1" ht="18">
      <c r="A1" s="89" t="s">
        <v>69</v>
      </c>
    </row>
    <row r="2" spans="1:2" ht="21" thickBot="1">
      <c r="A2" s="89"/>
      <c r="B2" s="90" t="s">
        <v>70</v>
      </c>
    </row>
    <row r="3" spans="1:5" ht="16.5" thickBot="1">
      <c r="A3" s="91"/>
      <c r="B3" s="92" t="s">
        <v>71</v>
      </c>
      <c r="C3" s="92" t="s">
        <v>72</v>
      </c>
      <c r="D3" s="92" t="s">
        <v>73</v>
      </c>
      <c r="E3" s="92" t="s">
        <v>74</v>
      </c>
    </row>
    <row r="4" spans="1:5" ht="32.25" thickBot="1">
      <c r="A4" s="93" t="s">
        <v>75</v>
      </c>
      <c r="B4" s="94"/>
      <c r="C4" s="94"/>
      <c r="D4" s="95">
        <v>690</v>
      </c>
      <c r="E4" s="95">
        <v>77</v>
      </c>
    </row>
    <row r="5" spans="1:5" ht="15.75" thickBot="1">
      <c r="A5" s="96" t="s">
        <v>12</v>
      </c>
      <c r="B5" s="97" t="s">
        <v>76</v>
      </c>
      <c r="C5" s="97" t="s">
        <v>77</v>
      </c>
      <c r="D5" s="98">
        <v>62</v>
      </c>
      <c r="E5" s="98"/>
    </row>
    <row r="6" spans="1:5" ht="30.75" thickBot="1">
      <c r="A6" s="96" t="s">
        <v>78</v>
      </c>
      <c r="B6" s="97" t="s">
        <v>79</v>
      </c>
      <c r="C6" s="97" t="s">
        <v>80</v>
      </c>
      <c r="D6" s="98">
        <v>24</v>
      </c>
      <c r="E6" s="98"/>
    </row>
    <row r="7" spans="1:5" ht="15.75" thickBot="1">
      <c r="A7" s="96" t="s">
        <v>81</v>
      </c>
      <c r="B7" s="97" t="s">
        <v>82</v>
      </c>
      <c r="C7" s="97" t="s">
        <v>83</v>
      </c>
      <c r="D7" s="98">
        <v>116</v>
      </c>
      <c r="E7" s="98"/>
    </row>
    <row r="8" spans="1:5" ht="15.75" thickBot="1">
      <c r="A8" s="96" t="s">
        <v>84</v>
      </c>
      <c r="B8" s="97" t="s">
        <v>85</v>
      </c>
      <c r="C8" s="97" t="s">
        <v>86</v>
      </c>
      <c r="D8" s="98">
        <v>84</v>
      </c>
      <c r="E8" s="98"/>
    </row>
    <row r="9" spans="1:5" ht="15.75" thickBot="1">
      <c r="A9" s="96" t="s">
        <v>87</v>
      </c>
      <c r="B9" s="97" t="s">
        <v>88</v>
      </c>
      <c r="C9" s="97" t="s">
        <v>89</v>
      </c>
      <c r="D9" s="98">
        <v>40</v>
      </c>
      <c r="E9" s="98"/>
    </row>
    <row r="10" spans="1:5" ht="15.75" thickBot="1">
      <c r="A10" s="96" t="s">
        <v>90</v>
      </c>
      <c r="B10" s="97" t="s">
        <v>91</v>
      </c>
      <c r="C10" s="97" t="s">
        <v>86</v>
      </c>
      <c r="D10" s="98">
        <v>88</v>
      </c>
      <c r="E10" s="98"/>
    </row>
    <row r="11" spans="1:5" ht="30.75" thickBot="1">
      <c r="A11" s="96" t="s">
        <v>92</v>
      </c>
      <c r="B11" s="97" t="s">
        <v>93</v>
      </c>
      <c r="C11" s="97" t="s">
        <v>94</v>
      </c>
      <c r="D11" s="98">
        <v>56</v>
      </c>
      <c r="E11" s="98"/>
    </row>
    <row r="12" spans="1:5" ht="15.75" thickBot="1">
      <c r="A12" s="96" t="s">
        <v>95</v>
      </c>
      <c r="B12" s="97" t="s">
        <v>93</v>
      </c>
      <c r="C12" s="97" t="s">
        <v>96</v>
      </c>
      <c r="D12" s="98">
        <v>80</v>
      </c>
      <c r="E12" s="98"/>
    </row>
    <row r="13" spans="1:5" ht="16.5" thickBot="1">
      <c r="A13" s="99" t="s">
        <v>97</v>
      </c>
      <c r="B13" s="100">
        <v>50</v>
      </c>
      <c r="C13" s="100">
        <v>10</v>
      </c>
      <c r="D13" s="95">
        <v>60</v>
      </c>
      <c r="E13" s="95">
        <v>7</v>
      </c>
    </row>
    <row r="14" spans="1:5" ht="16.5" thickBot="1">
      <c r="A14" s="99" t="s">
        <v>98</v>
      </c>
      <c r="B14" s="100">
        <v>50</v>
      </c>
      <c r="C14" s="100">
        <v>10</v>
      </c>
      <c r="D14" s="95">
        <v>60</v>
      </c>
      <c r="E14" s="95">
        <v>7</v>
      </c>
    </row>
    <row r="15" spans="1:5" ht="16.5" thickBot="1">
      <c r="A15" s="99" t="s">
        <v>99</v>
      </c>
      <c r="B15" s="100">
        <v>50</v>
      </c>
      <c r="C15" s="100">
        <v>40</v>
      </c>
      <c r="D15" s="95">
        <v>90</v>
      </c>
      <c r="E15" s="95">
        <v>10</v>
      </c>
    </row>
    <row r="16" spans="1:5" ht="16.5" thickBot="1">
      <c r="A16" s="99"/>
      <c r="B16" s="100"/>
      <c r="C16" s="95" t="s">
        <v>30</v>
      </c>
      <c r="D16" s="95">
        <v>900</v>
      </c>
      <c r="E16" s="95">
        <v>100</v>
      </c>
    </row>
    <row r="17" ht="16.5">
      <c r="A17" s="101"/>
    </row>
    <row r="18" spans="1:5" ht="16.5" thickBot="1">
      <c r="A18" s="102" t="s">
        <v>100</v>
      </c>
      <c r="B18" s="103"/>
      <c r="C18" s="103"/>
      <c r="D18" s="103"/>
      <c r="E18" s="103"/>
    </row>
    <row r="19" spans="1:5" ht="16.5" thickTop="1">
      <c r="A19" s="104" t="s">
        <v>101</v>
      </c>
      <c r="B19" s="105" t="s">
        <v>102</v>
      </c>
      <c r="C19" s="106"/>
      <c r="D19" s="106"/>
      <c r="E19" s="106"/>
    </row>
    <row r="20" spans="1:5" ht="16.5" thickBot="1">
      <c r="A20" s="107"/>
      <c r="B20" s="108" t="s">
        <v>103</v>
      </c>
      <c r="C20" s="109"/>
      <c r="D20" s="109"/>
      <c r="E20" s="109"/>
    </row>
    <row r="21" spans="1:5" ht="15.75">
      <c r="A21" s="110" t="s">
        <v>104</v>
      </c>
      <c r="B21" s="111" t="s">
        <v>105</v>
      </c>
      <c r="C21" s="106"/>
      <c r="D21" s="106"/>
      <c r="E21" s="106"/>
    </row>
    <row r="22" spans="1:5" ht="15.75">
      <c r="A22" s="110" t="s">
        <v>106</v>
      </c>
      <c r="B22" s="111" t="s">
        <v>107</v>
      </c>
      <c r="C22" s="106"/>
      <c r="D22" s="106"/>
      <c r="E22" s="106"/>
    </row>
    <row r="23" spans="1:5" ht="15.75">
      <c r="A23" s="112"/>
      <c r="B23" s="111" t="s">
        <v>108</v>
      </c>
      <c r="C23" s="106"/>
      <c r="D23" s="106"/>
      <c r="E23" s="106"/>
    </row>
    <row r="24" spans="1:5" ht="15.75">
      <c r="A24" s="112"/>
      <c r="B24" s="111" t="s">
        <v>109</v>
      </c>
      <c r="C24" s="106"/>
      <c r="D24" s="106"/>
      <c r="E24" s="106"/>
    </row>
    <row r="25" spans="1:5" ht="15.75">
      <c r="A25" s="112"/>
      <c r="B25" s="111" t="s">
        <v>110</v>
      </c>
      <c r="C25" s="106"/>
      <c r="D25" s="106"/>
      <c r="E25" s="106"/>
    </row>
    <row r="26" spans="1:5" ht="15.75">
      <c r="A26" s="112"/>
      <c r="B26" s="111" t="s">
        <v>111</v>
      </c>
      <c r="C26" s="106"/>
      <c r="D26" s="106"/>
      <c r="E26" s="106"/>
    </row>
    <row r="27" spans="1:5" ht="15.75">
      <c r="A27" s="112"/>
      <c r="B27" s="111" t="s">
        <v>112</v>
      </c>
      <c r="C27" s="106"/>
      <c r="D27" s="106"/>
      <c r="E27" s="106"/>
    </row>
    <row r="28" spans="1:5" ht="16.5" thickBot="1">
      <c r="A28" s="113"/>
      <c r="B28" s="114" t="s">
        <v>113</v>
      </c>
      <c r="C28" s="115"/>
      <c r="D28" s="109"/>
      <c r="E28" s="109"/>
    </row>
    <row r="29" spans="1:5" ht="15.75">
      <c r="A29" s="104" t="s">
        <v>114</v>
      </c>
      <c r="B29" s="105" t="s">
        <v>115</v>
      </c>
      <c r="C29" s="106"/>
      <c r="D29" s="106"/>
      <c r="E29" s="106"/>
    </row>
    <row r="30" spans="1:5" ht="15.75">
      <c r="A30" s="116"/>
      <c r="B30" s="105" t="s">
        <v>116</v>
      </c>
      <c r="C30" s="106"/>
      <c r="D30" s="106"/>
      <c r="E30" s="106"/>
    </row>
    <row r="31" spans="1:5" ht="15.75">
      <c r="A31" s="116"/>
      <c r="B31" s="105" t="s">
        <v>112</v>
      </c>
      <c r="C31" s="106"/>
      <c r="D31" s="106"/>
      <c r="E31" s="106"/>
    </row>
    <row r="32" spans="1:5" ht="16.5" thickBot="1">
      <c r="A32" s="107"/>
      <c r="B32" s="108" t="s">
        <v>117</v>
      </c>
      <c r="C32" s="109"/>
      <c r="D32" s="109"/>
      <c r="E32" s="109"/>
    </row>
    <row r="33" spans="1:5" ht="15.75">
      <c r="A33" s="110" t="s">
        <v>118</v>
      </c>
      <c r="B33" s="111" t="s">
        <v>119</v>
      </c>
      <c r="C33" s="106"/>
      <c r="D33" s="106"/>
      <c r="E33" s="106"/>
    </row>
    <row r="34" spans="1:5" ht="16.5" thickBot="1">
      <c r="A34" s="113"/>
      <c r="B34" s="114" t="s">
        <v>120</v>
      </c>
      <c r="C34" s="109"/>
      <c r="D34" s="109"/>
      <c r="E34" s="109"/>
    </row>
    <row r="35" spans="1:5" ht="15.75">
      <c r="A35" s="104" t="s">
        <v>121</v>
      </c>
      <c r="B35" s="105" t="s">
        <v>110</v>
      </c>
      <c r="C35" s="106"/>
      <c r="D35" s="106"/>
      <c r="E35" s="106"/>
    </row>
    <row r="36" spans="1:5" ht="15.75">
      <c r="A36" s="116"/>
      <c r="B36" s="105" t="s">
        <v>122</v>
      </c>
      <c r="C36" s="106"/>
      <c r="D36" s="106"/>
      <c r="E36" s="106"/>
    </row>
    <row r="37" spans="1:5" ht="15.75">
      <c r="A37" s="116"/>
      <c r="B37" s="105" t="s">
        <v>123</v>
      </c>
      <c r="C37" s="106"/>
      <c r="D37" s="106"/>
      <c r="E37" s="106"/>
    </row>
    <row r="38" spans="1:5" ht="16.5" thickBot="1">
      <c r="A38" s="107"/>
      <c r="B38" s="108" t="s">
        <v>117</v>
      </c>
      <c r="C38" s="109"/>
      <c r="D38" s="109"/>
      <c r="E38" s="109"/>
    </row>
    <row r="39" spans="1:5" ht="15.75">
      <c r="A39" s="117" t="s">
        <v>124</v>
      </c>
      <c r="B39" s="118" t="s">
        <v>119</v>
      </c>
      <c r="C39" s="106"/>
      <c r="D39" s="106"/>
      <c r="E39" s="119"/>
    </row>
    <row r="40" spans="1:5" ht="16.5" thickBot="1">
      <c r="A40" s="113"/>
      <c r="B40" s="114" t="s">
        <v>120</v>
      </c>
      <c r="C40" s="109"/>
      <c r="D40" s="109"/>
      <c r="E40" s="109"/>
    </row>
    <row r="41" spans="1:5" ht="15.75">
      <c r="A41" s="104" t="s">
        <v>125</v>
      </c>
      <c r="B41" s="105" t="s">
        <v>126</v>
      </c>
      <c r="C41" s="106"/>
      <c r="D41" s="106"/>
      <c r="E41" s="106"/>
    </row>
    <row r="42" spans="1:5" ht="15.75">
      <c r="A42" s="104"/>
      <c r="B42" s="105" t="s">
        <v>127</v>
      </c>
      <c r="C42" s="106"/>
      <c r="D42" s="106"/>
      <c r="E42" s="106"/>
    </row>
    <row r="43" spans="1:5" ht="15.75">
      <c r="A43" s="116"/>
      <c r="B43" s="105" t="s">
        <v>128</v>
      </c>
      <c r="C43" s="106"/>
      <c r="D43" s="106"/>
      <c r="E43" s="106"/>
    </row>
    <row r="44" spans="1:5" ht="15.75">
      <c r="A44" s="116"/>
      <c r="B44" s="105" t="s">
        <v>129</v>
      </c>
      <c r="C44" s="106"/>
      <c r="D44" s="106"/>
      <c r="E44" s="106"/>
    </row>
    <row r="45" spans="1:5" ht="16.5" thickBot="1">
      <c r="A45" s="120"/>
      <c r="B45" s="121" t="s">
        <v>130</v>
      </c>
      <c r="C45" s="122"/>
      <c r="D45" s="122"/>
      <c r="E45" s="122"/>
    </row>
    <row r="46" ht="16.5" thickTop="1">
      <c r="A46" s="123"/>
    </row>
  </sheetData>
  <sheetProtection/>
  <printOptions/>
  <pageMargins left="0.3937007874015748" right="0.3937007874015748" top="0.5905511811023623" bottom="0.5905511811023623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Facultad de Medicina-UVA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jgs</dc:creator>
  <cp:keywords/>
  <dc:description/>
  <cp:lastModifiedBy>Javier García-Sancho</cp:lastModifiedBy>
  <cp:lastPrinted>2017-06-03T16:35:07Z</cp:lastPrinted>
  <dcterms:created xsi:type="dcterms:W3CDTF">2003-10-31T11:33:57Z</dcterms:created>
  <dcterms:modified xsi:type="dcterms:W3CDTF">2017-06-03T17:24:49Z</dcterms:modified>
  <cp:category/>
  <cp:version/>
  <cp:contentType/>
  <cp:contentStatus/>
</cp:coreProperties>
</file>